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Lotes e Valores" sheetId="1" r:id="rId1"/>
    <sheet name="Blocos" sheetId="2" r:id="rId2"/>
  </sheets>
  <calcPr calcId="145621" fullPrecision="0"/>
</workbook>
</file>

<file path=xl/calcChain.xml><?xml version="1.0" encoding="utf-8"?>
<calcChain xmlns="http://schemas.openxmlformats.org/spreadsheetml/2006/main">
  <c r="Q220" i="1" l="1"/>
  <c r="Q322" i="1" l="1"/>
  <c r="P273" i="1" l="1"/>
  <c r="P371" i="1"/>
  <c r="O371" i="1"/>
  <c r="P357" i="1"/>
  <c r="O357" i="1"/>
  <c r="P343" i="1"/>
  <c r="O343" i="1"/>
  <c r="P329" i="1"/>
  <c r="O329" i="1"/>
  <c r="P315" i="1"/>
  <c r="O315" i="1"/>
  <c r="P301" i="1"/>
  <c r="O301" i="1"/>
  <c r="P287" i="1"/>
  <c r="O287" i="1"/>
  <c r="O273" i="1"/>
  <c r="P255" i="1"/>
  <c r="O255" i="1"/>
  <c r="P241" i="1"/>
  <c r="O241" i="1"/>
  <c r="P227" i="1"/>
  <c r="O227" i="1"/>
  <c r="P213" i="1"/>
  <c r="O213" i="1"/>
  <c r="P199" i="1"/>
  <c r="O199" i="1"/>
  <c r="P185" i="1"/>
  <c r="O185" i="1"/>
  <c r="P171" i="1"/>
  <c r="O171" i="1"/>
  <c r="P157" i="1"/>
  <c r="O157" i="1"/>
  <c r="P143" i="1"/>
  <c r="O143" i="1"/>
  <c r="P129" i="1"/>
  <c r="O129" i="1"/>
  <c r="P115" i="1"/>
  <c r="O115" i="1"/>
  <c r="P101" i="1"/>
  <c r="O101" i="1"/>
  <c r="P87" i="1"/>
  <c r="O87" i="1"/>
  <c r="P73" i="1"/>
  <c r="O73" i="1"/>
  <c r="P59" i="1"/>
  <c r="O59" i="1"/>
  <c r="P45" i="1"/>
  <c r="O45" i="1"/>
  <c r="P31" i="1"/>
  <c r="O31" i="1"/>
  <c r="P200" i="1" l="1"/>
  <c r="P330" i="1"/>
  <c r="P372" i="1"/>
  <c r="P316" i="1"/>
  <c r="P256" i="1"/>
  <c r="P242" i="1"/>
  <c r="P228" i="1"/>
  <c r="P214" i="1"/>
  <c r="P186" i="1"/>
  <c r="P144" i="1"/>
  <c r="P358" i="1"/>
  <c r="P344" i="1"/>
  <c r="P302" i="1"/>
  <c r="P288" i="1"/>
  <c r="P274" i="1"/>
  <c r="P172" i="1"/>
  <c r="P158" i="1"/>
  <c r="P130" i="1"/>
  <c r="P116" i="1"/>
  <c r="P102" i="1"/>
  <c r="P88" i="1"/>
  <c r="P74" i="1"/>
  <c r="P60" i="1"/>
  <c r="P46" i="1"/>
  <c r="P32" i="1"/>
  <c r="P17" i="1"/>
  <c r="O17" i="1"/>
  <c r="S12" i="1"/>
  <c r="P18" i="1" l="1"/>
  <c r="S366" i="1"/>
  <c r="S367" i="1"/>
  <c r="S365" i="1"/>
  <c r="S352" i="1"/>
  <c r="S353" i="1"/>
  <c r="S351" i="1"/>
  <c r="S324" i="1"/>
  <c r="S325" i="1"/>
  <c r="S323" i="1"/>
  <c r="S310" i="1"/>
  <c r="S311" i="1"/>
  <c r="S309" i="1"/>
  <c r="S296" i="1"/>
  <c r="S297" i="1"/>
  <c r="S295" i="1"/>
  <c r="S268" i="1"/>
  <c r="S269" i="1"/>
  <c r="S267" i="1"/>
  <c r="S250" i="1"/>
  <c r="S251" i="1"/>
  <c r="S249" i="1"/>
  <c r="S236" i="1"/>
  <c r="S237" i="1"/>
  <c r="S235" i="1"/>
  <c r="S222" i="1"/>
  <c r="S223" i="1"/>
  <c r="S221" i="1"/>
  <c r="S208" i="1"/>
  <c r="S209" i="1"/>
  <c r="S207" i="1"/>
  <c r="S194" i="1"/>
  <c r="S195" i="1"/>
  <c r="S193" i="1"/>
  <c r="S180" i="1"/>
  <c r="S181" i="1"/>
  <c r="S179" i="1"/>
  <c r="S166" i="1"/>
  <c r="S167" i="1"/>
  <c r="S165" i="1"/>
  <c r="S152" i="1"/>
  <c r="S153" i="1"/>
  <c r="S151" i="1"/>
  <c r="S138" i="1"/>
  <c r="S139" i="1"/>
  <c r="S137" i="1"/>
  <c r="S124" i="1"/>
  <c r="S125" i="1"/>
  <c r="S123" i="1"/>
  <c r="S110" i="1"/>
  <c r="S111" i="1"/>
  <c r="S109" i="1"/>
  <c r="S96" i="1"/>
  <c r="S97" i="1"/>
  <c r="S95" i="1"/>
  <c r="S82" i="1"/>
  <c r="S83" i="1"/>
  <c r="S81" i="1"/>
  <c r="S68" i="1"/>
  <c r="S69" i="1"/>
  <c r="S67" i="1"/>
  <c r="Q10" i="1"/>
  <c r="R10" i="1" s="1"/>
  <c r="Q264" i="1" l="1"/>
  <c r="R264" i="1" s="1"/>
  <c r="Q364" i="1"/>
  <c r="R364" i="1" s="1"/>
  <c r="R368" i="1" s="1"/>
  <c r="Q178" i="1"/>
  <c r="R182" i="1" s="1"/>
  <c r="Q66" i="1"/>
  <c r="R66" i="1" s="1"/>
  <c r="R70" i="1" s="1"/>
  <c r="Q122" i="1"/>
  <c r="R122" i="1" s="1"/>
  <c r="R126" i="1" s="1"/>
  <c r="R220" i="1"/>
  <c r="R224" i="1" s="1"/>
  <c r="Q234" i="1"/>
  <c r="R234" i="1" s="1"/>
  <c r="R238" i="1" s="1"/>
  <c r="Q38" i="1"/>
  <c r="R38" i="1" s="1"/>
  <c r="R42" i="1" s="1"/>
  <c r="Q308" i="1"/>
  <c r="R308" i="1" s="1"/>
  <c r="R312" i="1" s="1"/>
  <c r="Q336" i="1"/>
  <c r="R336" i="1" s="1"/>
  <c r="R340" i="1" s="1"/>
  <c r="Q24" i="1"/>
  <c r="R24" i="1" s="1"/>
  <c r="R28" i="1" s="1"/>
  <c r="Q94" i="1"/>
  <c r="R94" i="1" s="1"/>
  <c r="R98" i="1" s="1"/>
  <c r="Q150" i="1"/>
  <c r="R150" i="1" s="1"/>
  <c r="R154" i="1" s="1"/>
  <c r="Q52" i="1"/>
  <c r="R52" i="1" s="1"/>
  <c r="R56" i="1" s="1"/>
  <c r="Q262" i="1"/>
  <c r="R262" i="1" s="1"/>
  <c r="Q350" i="1"/>
  <c r="R350" i="1" s="1"/>
  <c r="R354" i="1" s="1"/>
  <c r="Q266" i="1"/>
  <c r="R266" i="1" s="1"/>
  <c r="Q248" i="1"/>
  <c r="R248" i="1" s="1"/>
  <c r="R252" i="1" s="1"/>
  <c r="Q80" i="1"/>
  <c r="R80" i="1" s="1"/>
  <c r="R84" i="1" s="1"/>
  <c r="Q108" i="1"/>
  <c r="R108" i="1" s="1"/>
  <c r="R112" i="1" s="1"/>
  <c r="Q136" i="1"/>
  <c r="R136" i="1" s="1"/>
  <c r="R140" i="1" s="1"/>
  <c r="Q164" i="1"/>
  <c r="R164" i="1" s="1"/>
  <c r="R168" i="1" s="1"/>
  <c r="Q192" i="1"/>
  <c r="R192" i="1" s="1"/>
  <c r="R196" i="1" s="1"/>
  <c r="Q206" i="1"/>
  <c r="R206" i="1" s="1"/>
  <c r="R210" i="1" s="1"/>
  <c r="Q265" i="1"/>
  <c r="R265" i="1" s="1"/>
  <c r="Q280" i="1"/>
  <c r="R280" i="1" s="1"/>
  <c r="R284" i="1" s="1"/>
  <c r="Q263" i="1"/>
  <c r="R263" i="1" s="1"/>
  <c r="Q294" i="1"/>
  <c r="R294" i="1" s="1"/>
  <c r="R298" i="1" s="1"/>
  <c r="R322" i="1"/>
  <c r="R326" i="1" s="1"/>
  <c r="S338" i="1"/>
  <c r="S339" i="1"/>
  <c r="S337" i="1"/>
  <c r="S282" i="1"/>
  <c r="S283" i="1"/>
  <c r="S281" i="1"/>
  <c r="R270" i="1" l="1"/>
  <c r="S54" i="1"/>
  <c r="S55" i="1"/>
  <c r="S53" i="1"/>
  <c r="S40" i="1"/>
  <c r="S41" i="1"/>
  <c r="S39" i="1"/>
  <c r="S26" i="1"/>
  <c r="S27" i="1"/>
  <c r="S25" i="1"/>
  <c r="S13" i="1"/>
  <c r="S11" i="1"/>
  <c r="R14" i="1"/>
  <c r="O378" i="1" l="1"/>
</calcChain>
</file>

<file path=xl/sharedStrings.xml><?xml version="1.0" encoding="utf-8"?>
<sst xmlns="http://schemas.openxmlformats.org/spreadsheetml/2006/main" count="1962" uniqueCount="439">
  <si>
    <t>Lote</t>
  </si>
  <si>
    <t>Item</t>
  </si>
  <si>
    <t>Descrição</t>
  </si>
  <si>
    <t>Não se aplica</t>
  </si>
  <si>
    <t>Valor Mão de obra / Hora</t>
  </si>
  <si>
    <t>Percentual  de desconto</t>
  </si>
  <si>
    <t>BLOCO 01</t>
  </si>
  <si>
    <t>ITEM</t>
  </si>
  <si>
    <t>MARCA</t>
  </si>
  <si>
    <t>MODELO</t>
  </si>
  <si>
    <t>PLACA</t>
  </si>
  <si>
    <t>ANO</t>
  </si>
  <si>
    <t>SECRETARIA</t>
  </si>
  <si>
    <t>VW</t>
  </si>
  <si>
    <t>Gol 1.0 Flex</t>
  </si>
  <si>
    <t>ANH-0522</t>
  </si>
  <si>
    <t>Social</t>
  </si>
  <si>
    <t>ANH-0520</t>
  </si>
  <si>
    <t>Saúde</t>
  </si>
  <si>
    <t>AOF-9037</t>
  </si>
  <si>
    <t>Saúde reserva Índig.</t>
  </si>
  <si>
    <t>Gol 1.0 GIV Flex</t>
  </si>
  <si>
    <t>ARN-5426</t>
  </si>
  <si>
    <t>ASO-1544</t>
  </si>
  <si>
    <t>ASC-5044</t>
  </si>
  <si>
    <t>Adm.</t>
  </si>
  <si>
    <t>ASO-1545</t>
  </si>
  <si>
    <t>Gol 1.0 GIV</t>
  </si>
  <si>
    <t>AUW-1266</t>
  </si>
  <si>
    <t>Cons. Tutelar</t>
  </si>
  <si>
    <t>AUS-4817</t>
  </si>
  <si>
    <t>AVI-1421</t>
  </si>
  <si>
    <t>AWN-4897</t>
  </si>
  <si>
    <t>AWN-0525</t>
  </si>
  <si>
    <t>AXU-8603</t>
  </si>
  <si>
    <t>AXQ-8281</t>
  </si>
  <si>
    <t>Gol 1.0 MI Gás</t>
  </si>
  <si>
    <t>GUK-4744</t>
  </si>
  <si>
    <t>Gol 1.0 CITY Flex</t>
  </si>
  <si>
    <t>ADH-2144</t>
  </si>
  <si>
    <t>ANZ-3190</t>
  </si>
  <si>
    <t>Educação</t>
  </si>
  <si>
    <t>ANZ-3191</t>
  </si>
  <si>
    <t>Engenharia</t>
  </si>
  <si>
    <t>Gol 1.0 CITY MI Flex</t>
  </si>
  <si>
    <t>AQL-8863</t>
  </si>
  <si>
    <t>AQL-8865</t>
  </si>
  <si>
    <t>Semov</t>
  </si>
  <si>
    <t>AQL-8861</t>
  </si>
  <si>
    <t>Gol 1.0 Special Gás</t>
  </si>
  <si>
    <t>AMR-7620</t>
  </si>
  <si>
    <t>Tributação</t>
  </si>
  <si>
    <t>AMQ-4541</t>
  </si>
  <si>
    <t>C.Fam.Rural</t>
  </si>
  <si>
    <t>BLOCO 02</t>
  </si>
  <si>
    <t>Golf GLX 2.0</t>
  </si>
  <si>
    <t>DDL-1459</t>
  </si>
  <si>
    <t>Kombi Standard MI 1.4 Flex</t>
  </si>
  <si>
    <t>AQL-3254</t>
  </si>
  <si>
    <t>Kombi Standard 1.4 MI Flex</t>
  </si>
  <si>
    <t>Parati 1.6 CITY Flex</t>
  </si>
  <si>
    <t>ALX-9457</t>
  </si>
  <si>
    <t>Santana CL Gás</t>
  </si>
  <si>
    <t>BYH-1247</t>
  </si>
  <si>
    <t>Saveiro CITY 1.6 Flex</t>
  </si>
  <si>
    <t>AOQ-4829</t>
  </si>
  <si>
    <t>Agricultura</t>
  </si>
  <si>
    <t>Saveiro CL 1.0 Gás</t>
  </si>
  <si>
    <t>AGW-8343</t>
  </si>
  <si>
    <t>Saveiro CL 1.6 MI Gás</t>
  </si>
  <si>
    <t>AHV-1892</t>
  </si>
  <si>
    <t>Saveiro CS 1.6 Flex</t>
  </si>
  <si>
    <t>ASC-5033</t>
  </si>
  <si>
    <t>Fox 1.0 Flex</t>
  </si>
  <si>
    <t>EAY-5480</t>
  </si>
  <si>
    <t>Adm</t>
  </si>
  <si>
    <t>Van Cam. Furgão 1.6 Gás</t>
  </si>
  <si>
    <t>AJR-3453</t>
  </si>
  <si>
    <t>BLOCO 03</t>
  </si>
  <si>
    <t>Fiat</t>
  </si>
  <si>
    <t>Palio Fire 1.0 Flex</t>
  </si>
  <si>
    <t>ADT-4873</t>
  </si>
  <si>
    <t>APF-1767</t>
  </si>
  <si>
    <t>Palio Weekend 1.4 Flex</t>
  </si>
  <si>
    <t>AXQ-3226</t>
  </si>
  <si>
    <t>Uno Mille 1.0 Fire Flex</t>
  </si>
  <si>
    <t>ANF-3445</t>
  </si>
  <si>
    <t>Uno Mille Fire 1.0 Flex</t>
  </si>
  <si>
    <t>ANT-5327</t>
  </si>
  <si>
    <t>Doblo Cargo 1.8 MPI 8V Gás</t>
  </si>
  <si>
    <t>ALW-6132</t>
  </si>
  <si>
    <t>BLOCO 04</t>
  </si>
  <si>
    <t>GM</t>
  </si>
  <si>
    <t>Vectra GL 2000 Gás</t>
  </si>
  <si>
    <t>CTI-8692</t>
  </si>
  <si>
    <t>Zafira Elegance 2.0 Gás</t>
  </si>
  <si>
    <t>KZX-4657</t>
  </si>
  <si>
    <t>Astra CD 2.0 Gás</t>
  </si>
  <si>
    <t>DIB-6042</t>
  </si>
  <si>
    <t>Astra GL 1.8</t>
  </si>
  <si>
    <t>CYM-5509</t>
  </si>
  <si>
    <t>Ind. Comercio</t>
  </si>
  <si>
    <t>Celta Life 1.0 Flex</t>
  </si>
  <si>
    <t>AQT-2558</t>
  </si>
  <si>
    <t>Celta Life Flex</t>
  </si>
  <si>
    <t>APB-1113</t>
  </si>
  <si>
    <t>Corsa Sedan Maxx</t>
  </si>
  <si>
    <t>JPR-3659</t>
  </si>
  <si>
    <t>Montana Conquest</t>
  </si>
  <si>
    <t>DPX-0900</t>
  </si>
  <si>
    <t>Montana LS 1.4 Gás</t>
  </si>
  <si>
    <t>AXK-3343</t>
  </si>
  <si>
    <t>Reserva Indígena</t>
  </si>
  <si>
    <t>BLOCO 05</t>
  </si>
  <si>
    <t>Citroen</t>
  </si>
  <si>
    <t>C3 Glx 1.4</t>
  </si>
  <si>
    <t>MDE-0327</t>
  </si>
  <si>
    <t>Toyota</t>
  </si>
  <si>
    <t>Corola Xei At 2.0 Flex</t>
  </si>
  <si>
    <t>AWP-4074</t>
  </si>
  <si>
    <t>Ford</t>
  </si>
  <si>
    <t>Fiesta 1.0 Gás</t>
  </si>
  <si>
    <t>MDI-9609</t>
  </si>
  <si>
    <t>Focus 1.0 Fc Flex</t>
  </si>
  <si>
    <t>JCK-1831</t>
  </si>
  <si>
    <t>Renault</t>
  </si>
  <si>
    <t>Clio Campus 1.0 16V Flex</t>
  </si>
  <si>
    <t>AQV-1236</t>
  </si>
  <si>
    <t>BLOCO 06</t>
  </si>
  <si>
    <t>Honda</t>
  </si>
  <si>
    <t>Moto NXR150 Bros Esd</t>
  </si>
  <si>
    <t>AUG-4851</t>
  </si>
  <si>
    <t>AUG-4854</t>
  </si>
  <si>
    <t>AUG-4859</t>
  </si>
  <si>
    <t>AUG-4862</t>
  </si>
  <si>
    <t>Sundown</t>
  </si>
  <si>
    <t>Moto Stx 200</t>
  </si>
  <si>
    <t>ARA-6575</t>
  </si>
  <si>
    <t>BLOCO 07</t>
  </si>
  <si>
    <t>Sthil</t>
  </si>
  <si>
    <t>Motosserra 051</t>
  </si>
  <si>
    <t>Motosserra 250</t>
  </si>
  <si>
    <t>Urbanismo</t>
  </si>
  <si>
    <t>Motosserra 038 Magnun</t>
  </si>
  <si>
    <t>Motosserra 076</t>
  </si>
  <si>
    <t>Res. Indígena</t>
  </si>
  <si>
    <t>Motosserra 380</t>
  </si>
  <si>
    <t>BLOCO 08</t>
  </si>
  <si>
    <t>Branco</t>
  </si>
  <si>
    <t>Roçadeira 8400</t>
  </si>
  <si>
    <t>Husqvarna</t>
  </si>
  <si>
    <t>Roçadeira 143</t>
  </si>
  <si>
    <t>Roçadeira 8405</t>
  </si>
  <si>
    <t>Roçadeira n142RB</t>
  </si>
  <si>
    <t>Culloch</t>
  </si>
  <si>
    <t>Roçadeira Elite 3300</t>
  </si>
  <si>
    <t>Roçadeira FS 85</t>
  </si>
  <si>
    <t>Viveiro</t>
  </si>
  <si>
    <t>BLOCO 09</t>
  </si>
  <si>
    <t>Ducato 2.8 Diesel</t>
  </si>
  <si>
    <t>ANW-5587</t>
  </si>
  <si>
    <t>Master 2.5 Diesel</t>
  </si>
  <si>
    <t>ARW-6292</t>
  </si>
  <si>
    <t>Master 2.8 Diesel</t>
  </si>
  <si>
    <t>ANM-9810</t>
  </si>
  <si>
    <t>Master 2.8 Rotan</t>
  </si>
  <si>
    <t>AUE-8893</t>
  </si>
  <si>
    <t>ALT-4573</t>
  </si>
  <si>
    <t>Master 2.3 Dci Allt L2hi 16V</t>
  </si>
  <si>
    <t>AYI-2668</t>
  </si>
  <si>
    <t>Ducato Combinato 2.8 Diesel</t>
  </si>
  <si>
    <t>AMG-4237</t>
  </si>
  <si>
    <t>Ducato Minibus 2.8 Diesel</t>
  </si>
  <si>
    <t>AGE-8934</t>
  </si>
  <si>
    <t>BLOCO 10</t>
  </si>
  <si>
    <t>F1000 S Diesel</t>
  </si>
  <si>
    <t>IGD-3099</t>
  </si>
  <si>
    <t>D20 Custon Diesel</t>
  </si>
  <si>
    <t>BHF-8556</t>
  </si>
  <si>
    <t>Bandeirante Diesel Cab. Dupla</t>
  </si>
  <si>
    <t>AIE-1026</t>
  </si>
  <si>
    <t>Bandeirante Diesel Pick up</t>
  </si>
  <si>
    <t>AIE-0976</t>
  </si>
  <si>
    <t>BLOCO 11</t>
  </si>
  <si>
    <t>Agrale</t>
  </si>
  <si>
    <t>Micro Ônibus Diesel</t>
  </si>
  <si>
    <t>ARZ-2448</t>
  </si>
  <si>
    <t>Iveco</t>
  </si>
  <si>
    <t>ARS-7862</t>
  </si>
  <si>
    <t>ARS-7870</t>
  </si>
  <si>
    <t>AXO-4745</t>
  </si>
  <si>
    <t>Casa Fam. Rural</t>
  </si>
  <si>
    <t>MBB</t>
  </si>
  <si>
    <t>AUQ-5572</t>
  </si>
  <si>
    <t>Sala Costura</t>
  </si>
  <si>
    <t>Micro Ônibus 608 Diesel</t>
  </si>
  <si>
    <t>AAH-9894</t>
  </si>
  <si>
    <t>Volare MP Diesel</t>
  </si>
  <si>
    <t>AKM-6397</t>
  </si>
  <si>
    <t>Micro Ônibus</t>
  </si>
  <si>
    <t>ARZ-2445</t>
  </si>
  <si>
    <t>BLOCO 12</t>
  </si>
  <si>
    <t>Caminhão Basc. L1113 Diesel</t>
  </si>
  <si>
    <t>AAE-7325</t>
  </si>
  <si>
    <t>Caminhão Basc.L1113 Diesel</t>
  </si>
  <si>
    <t>AAE-7357</t>
  </si>
  <si>
    <t>Cam. Carroc.C.Dupla Diesel</t>
  </si>
  <si>
    <t>AIJ-0617</t>
  </si>
  <si>
    <t>Caminhão Basc. L1313 Diesel</t>
  </si>
  <si>
    <t>AAE-7313</t>
  </si>
  <si>
    <t>Cam. Tanque Água Diesel</t>
  </si>
  <si>
    <t>AAH-9884</t>
  </si>
  <si>
    <t>BLOCO 13</t>
  </si>
  <si>
    <t>Cam.Basc.Cargo 2622E Diesel</t>
  </si>
  <si>
    <t>ARD-7110</t>
  </si>
  <si>
    <t>Cam.Basc.Cargo 2622E diesel</t>
  </si>
  <si>
    <t>ARD-7115</t>
  </si>
  <si>
    <t>Cam.Basc.CargoC1622 Diesel</t>
  </si>
  <si>
    <t>AGQ-0846</t>
  </si>
  <si>
    <t>AIC-5125</t>
  </si>
  <si>
    <t>Cam.Carroc.Prancha Diesel</t>
  </si>
  <si>
    <t>CVN-0865</t>
  </si>
  <si>
    <t>BLOCO 14</t>
  </si>
  <si>
    <t>Cam.Basc.Atron2729 Diesel</t>
  </si>
  <si>
    <t>AXX-4162</t>
  </si>
  <si>
    <t>AXX-4161</t>
  </si>
  <si>
    <t>AXY-3944</t>
  </si>
  <si>
    <t>AYH-7139</t>
  </si>
  <si>
    <t>Cam.Basc.Tector 170E22 D</t>
  </si>
  <si>
    <t>AYI-2289</t>
  </si>
  <si>
    <t>AYI-2128</t>
  </si>
  <si>
    <t>BLOCO 15</t>
  </si>
  <si>
    <t>Ônibus Volare V6 Diesel</t>
  </si>
  <si>
    <t>AQU-4669</t>
  </si>
  <si>
    <t>AQU-4667</t>
  </si>
  <si>
    <t>AQU-4666</t>
  </si>
  <si>
    <t>AQU-4665</t>
  </si>
  <si>
    <t>Ônibus Volare V8 Diesel</t>
  </si>
  <si>
    <t>AQU-4668</t>
  </si>
  <si>
    <t>AQQ-6092</t>
  </si>
  <si>
    <t>AWH-8757</t>
  </si>
  <si>
    <t>Ônibus 15190 Diesel</t>
  </si>
  <si>
    <t>AXG-2556</t>
  </si>
  <si>
    <t>APAE</t>
  </si>
  <si>
    <t>AVX-9820</t>
  </si>
  <si>
    <t>Ônibus Ind Caio 15190 Diesel</t>
  </si>
  <si>
    <t>AQW-8665</t>
  </si>
  <si>
    <t>Ônibus Un. Móvel Diesel</t>
  </si>
  <si>
    <t>KQM-5697</t>
  </si>
  <si>
    <t>BLOCO 16</t>
  </si>
  <si>
    <t>Ônibus L1313 Diesel</t>
  </si>
  <si>
    <t>BXC-0999</t>
  </si>
  <si>
    <t>Ônibus L1113 Diesel</t>
  </si>
  <si>
    <t>ACX-6050</t>
  </si>
  <si>
    <t>Ônibus L1114 Diesel</t>
  </si>
  <si>
    <t>AIB-3823</t>
  </si>
  <si>
    <t>BXC-6590</t>
  </si>
  <si>
    <t>BWF-6591</t>
  </si>
  <si>
    <t>Scania</t>
  </si>
  <si>
    <t>Ônibus K112 CL Diesel</t>
  </si>
  <si>
    <t>KOD-1365</t>
  </si>
  <si>
    <t>Esporte</t>
  </si>
  <si>
    <t>BLOCO 17</t>
  </si>
  <si>
    <t>Caterpillar</t>
  </si>
  <si>
    <t>Motoniveladora 140B</t>
  </si>
  <si>
    <t>BLOCO 18</t>
  </si>
  <si>
    <t>Motoniveladora 140G</t>
  </si>
  <si>
    <t>Motoniveladora 120K</t>
  </si>
  <si>
    <t>New Holand</t>
  </si>
  <si>
    <t>Motoniveladora 140B art</t>
  </si>
  <si>
    <t>BLOCO 19</t>
  </si>
  <si>
    <t>Retroescavadeira 416E</t>
  </si>
  <si>
    <t>JCB</t>
  </si>
  <si>
    <t>Retroescavadeira 3C</t>
  </si>
  <si>
    <t>Retroescavadeira L110</t>
  </si>
  <si>
    <t>Fiat Allis</t>
  </si>
  <si>
    <t>Retroescavadeira FB 80.2</t>
  </si>
  <si>
    <t>BLOCO 20</t>
  </si>
  <si>
    <t>Carregadeira 924H Diesel</t>
  </si>
  <si>
    <t>Carregadeira 924 F Diesel</t>
  </si>
  <si>
    <t>Komatsu</t>
  </si>
  <si>
    <t>Carregadeira W200 Diesel</t>
  </si>
  <si>
    <t>Carregadeira 930R Diesel</t>
  </si>
  <si>
    <t>Michigan</t>
  </si>
  <si>
    <t>Carregadeira 55ª Diesel</t>
  </si>
  <si>
    <t>BLOCO 21</t>
  </si>
  <si>
    <t>Hamm</t>
  </si>
  <si>
    <t>Rolo Cilíndrico 3411</t>
  </si>
  <si>
    <t>Volvo</t>
  </si>
  <si>
    <t>Rolo Cilíndrico SD105DX</t>
  </si>
  <si>
    <t>Tema Terra</t>
  </si>
  <si>
    <t>Rolo Cilindrico735 Diesel</t>
  </si>
  <si>
    <t>Muller</t>
  </si>
  <si>
    <t>Rolo Cilíndrico VAP55 Diesel</t>
  </si>
  <si>
    <t>BLOCO 22</t>
  </si>
  <si>
    <t>Gerador de Energia</t>
  </si>
  <si>
    <t>Saúde Central</t>
  </si>
  <si>
    <t>Saúde Industrial</t>
  </si>
  <si>
    <t>Gerador de Energia 150kva</t>
  </si>
  <si>
    <t>BLOCO 23</t>
  </si>
  <si>
    <t>Esc. Hidráulica PC130-8</t>
  </si>
  <si>
    <t>BLOCO 24</t>
  </si>
  <si>
    <t>Trator Agrícola 7610 4x2</t>
  </si>
  <si>
    <t>Valmet</t>
  </si>
  <si>
    <t>Trator Agrícola 85ID</t>
  </si>
  <si>
    <t>1  </t>
  </si>
  <si>
    <t xml:space="preserve">Valor Total Estimado a ser gasto </t>
  </si>
  <si>
    <t>Valor máximo total estimado a ser gasto Lote 01</t>
  </si>
  <si>
    <t>Valor máximo total estimado a ser gasto Lote 02</t>
  </si>
  <si>
    <t>Valor máximo total estimado a ser gasto Lote 03</t>
  </si>
  <si>
    <t>Valor máximo total estimado a ser gasto Lote 04</t>
  </si>
  <si>
    <t>Valor máximo total estimado a ser gasto Lote 05</t>
  </si>
  <si>
    <t>Valor máximo total estimado a ser gasto Lote 06</t>
  </si>
  <si>
    <t>Valor máximo total estimado a ser gasto Lote 07</t>
  </si>
  <si>
    <t>Valor máximo total estimado a ser gasto Lote 08</t>
  </si>
  <si>
    <t>Valor máximo total estimado a ser gasto Lote 09</t>
  </si>
  <si>
    <t>Valor máximo total estimado a ser gasto Lote 10</t>
  </si>
  <si>
    <t>Valor máximo total estimado a ser gasto Lote 11</t>
  </si>
  <si>
    <t>Valor máximo total estimado a ser gasto Lote 12</t>
  </si>
  <si>
    <t>Valor máximo total estimado a ser gasto Lote 13</t>
  </si>
  <si>
    <t>Valor máximo total estimado a ser gasto Lote 14</t>
  </si>
  <si>
    <t xml:space="preserve">VALOR MÁXIMO TOTAL DA LICITAÇÃO </t>
  </si>
  <si>
    <t>Percentual Mínimo de desconto</t>
  </si>
  <si>
    <t>Não estabelecido</t>
  </si>
  <si>
    <t xml:space="preserve">Percentual de desconto Proposto </t>
  </si>
  <si>
    <t>Valor Máximo Mão de obra / Hora</t>
  </si>
  <si>
    <t>Valor Mão de Obra Correspondente ao % Proposto</t>
  </si>
  <si>
    <t>INDICE DE JULGAMENTO = G</t>
  </si>
  <si>
    <t>PERCENTUAL DE DESCONTO PARA VENDA DE PEÇAS = P</t>
  </si>
  <si>
    <t>PERCENTUAL DE DESCONTO PROPOSTO PARA HORA TRABALHADA = H</t>
  </si>
  <si>
    <t>G = 0,6 X P + 0,4 X H</t>
  </si>
  <si>
    <t>G =</t>
  </si>
  <si>
    <t>% Peças</t>
  </si>
  <si>
    <t>% Mão de Obra</t>
  </si>
  <si>
    <t>Qtde.</t>
  </si>
  <si>
    <t>-</t>
  </si>
  <si>
    <t>Peças novas, genuínas para reposições necessárias a execução dos serviços correspondente às máquinas relacionadas no Bloco 03.</t>
  </si>
  <si>
    <t>Peças novas, originais para reposições necessárias a execução dos serviços correspondente às máquinas relacionadas no Bloco 03.</t>
  </si>
  <si>
    <t>Contratação de serviços de manutenção preventiva e corretiva em Horas mecânicas, correspondente às máquinas relacionadas no Bloco 03.</t>
  </si>
  <si>
    <t>Peças novas, paralelas para reposições necessárias a execução dos serviços correspondente às máquinas relacionadas no Bloco 03.</t>
  </si>
  <si>
    <t>Contratação de serviços de manutenção preventiva e corretiva em Horas mecânicas, correspondente às máquinas relacionadas no Bloco 04.</t>
  </si>
  <si>
    <t>Peças novas, originais para reposições necessárias a execução dos serviços correspondente às máquinas relacionadas no Bloco 04.</t>
  </si>
  <si>
    <t>Peças novas, genuínas para reposições necessárias a execução dos serviços correspondente às máquinas relacionadas no Bloco 04.</t>
  </si>
  <si>
    <t>Peças novas, paralelas para reposições necessárias a execução dos serviços correspondente às máquinas relacionadas no Bloco 04.</t>
  </si>
  <si>
    <t>LOTE 01 - PARTE MECÂNICA MÁQUINAS MOTONIVELADORAS - BLOCO 03</t>
  </si>
  <si>
    <t>LOTE 02 - PARTE MECÂNICA MÁQUINAS ROLO CILINDRICO -BLOCO 04</t>
  </si>
  <si>
    <t>LOTE 03 - PARTE MECÂNICA MÁQUINAS ESCAVADEIRAS HIDRAULICAS - BLOCO 05</t>
  </si>
  <si>
    <t>Contratação de serviços de manutenção preventiva e corretiva em Horas mecânicas, correspondente às máquinas relacionadas no Bloco 05</t>
  </si>
  <si>
    <t>Peças novas, originais para reposições necessárias a execução dos serviços correspondente às máquinas relacionadas no Bloco 05.</t>
  </si>
  <si>
    <t>Peças novas, genuínas para reposições necessárias a execução dos serviços correspondente às máquinas relacionadas no Bloco 05.</t>
  </si>
  <si>
    <t>Peças novas, paralelas para reposições necessárias a execução dos serviços correspondente às máquinas relacionadas no Bloco 05.</t>
  </si>
  <si>
    <t>LOTE 04 - PARTE MOTOR CAMINHÕES - BLOCOS 01 E 02.</t>
  </si>
  <si>
    <t>Contratação de serviços de manutenção preventiva e corretiva em Horas , correspondente aos caminhões relacionados nos Blocos 01 e 02.</t>
  </si>
  <si>
    <t>Peças novas, originais para reposições necessárias a execução dos serviços correspondente aos caminhões relacionados nos Blocos 01 e 02.</t>
  </si>
  <si>
    <t>Peças novas, genuínas para reposições necessárias a execução dos serviços correspondente aos caminhões relacionados nos Blocos 01 e 02.</t>
  </si>
  <si>
    <t>Peças novas, paralelas para reposições necessárias a execução dos serviços correspondente aos caminhões relacionados nos Blocos 01 e 02.</t>
  </si>
  <si>
    <t>LOTE 05 - PARTE CAIXA CAMINHÕES - BLOCOS 01 E 02</t>
  </si>
  <si>
    <t>Contratação de serviços de manutenção preventiva e corretiva em Horas, correspondente aos caminhões  relacionados nos Blocos 01 e 02.</t>
  </si>
  <si>
    <t>Peças novas, originais para reposições necessárias a execução dos serviços correspondente aos caminhões  relacionados nos Blocos 01 e 02.</t>
  </si>
  <si>
    <t>LOTE 06 - PARTE DIFERENCIAL CAMINHÕES - BLOCOS 01 E 02.</t>
  </si>
  <si>
    <t>Contratação de serviços de manutenção preventiva e corretiva em Horas, correspondente aos caminhões relacionados nos Blocos 01 e 02.</t>
  </si>
  <si>
    <t>LOTE 07 - PARTE EMBREAGEM CAMINHÕES  - BLOCOS 01 E 02.</t>
  </si>
  <si>
    <t>LOTE 08 - PARTE CHASSI E CARDÃ CAMINHÕES  - BLOCOS 01 E 02.</t>
  </si>
  <si>
    <t>LOTE 09 - PARTE FREIO CAMINHÕES - BLOCOS 01 E 02</t>
  </si>
  <si>
    <t>Contratação de serviços de manutenção preventiva e corretiva em Horas, correspondente aos caminhões  relacionados nos Blocos 1 e 2.</t>
  </si>
  <si>
    <t>LOTE 10 - PARTE DIREÇÃO HIDRAULICA (SETOR E  BOMBA) CAMINHÕES  - BLOCOS 01 E 02</t>
  </si>
  <si>
    <t>Peças novas, genuínas para reposições necessárias a execução dos serviços correspondente aos caminhões  relacionados nos Blocos 01 e 02.</t>
  </si>
  <si>
    <t>Peças novas, paralelas para reposições necessárias a execução dos serviços correspondente aos caminhões  relacionados nos Blocos 01 e 02.</t>
  </si>
  <si>
    <t>LOTE 11 - PARTE PISTÃO HIDRAULICO E BOMBA LEVANTE CAÇAMBA CAMINHÕES - BLOCOS 01 E 02</t>
  </si>
  <si>
    <t>LOTE 12 - PARTE PISTÃO HIDRAULICO MÁQUINAS - BLOCOS 03, 04 e 05.</t>
  </si>
  <si>
    <t>Contratação de serviços de manutenção preventiva e corretiva em Horas, correspondente as máquinas relacionadas nos Blocos 03, 04 e 05.</t>
  </si>
  <si>
    <t>Peças novas, originais para reposições necessárias a execução dos serviços correspondente as máquinas relacionadas nos Blocos 03, 04 e 05.</t>
  </si>
  <si>
    <t>Peças novas, genuínas para reposições necessárias a execução dos serviços correspondente as máquinas relacionadas nos Blocos 03, 04 e 05.</t>
  </si>
  <si>
    <t>Peças novas, paralelas para reposições necessárias a execução dos serviços correspondente as máquinas relacionadas nos Blocos 03, 04 e 05.</t>
  </si>
  <si>
    <t>Contratação de serviços de manutenção preventiva e corretiva em Horas, correspondente aos caminhões e máquinas relacionados nos Blocos 01, 02, 03, 04 e 05.</t>
  </si>
  <si>
    <t>Peças novas, originais para reposições necessárias a execução dos serviços correspondente aos caminhões e máquinas relacionados nos Blocos 01, 02, 03, 04 e 05.</t>
  </si>
  <si>
    <t>Peças novas, genuínas para reposições necessárias a execução dos serviços correspondente aos caminhões e máquinas relacionados nos Blocos 01, 02, 03, 04 e 05.</t>
  </si>
  <si>
    <t>Peças novas, paralelas para reposições necessárias a execução dos serviços correspondente aos caminhões e máquinas relacionados nos Blocos 01, 02, 03, 04 e 05.</t>
  </si>
  <si>
    <t>Valor máximo total estimado a ser gasto Lote 15</t>
  </si>
  <si>
    <t>Valor máximo total estimado a ser gasto Lote 16</t>
  </si>
  <si>
    <t>LOTE 13 - PARTE MANGUEIRA E CONEXÕES HIDRAULICAS CAMINHÕES E MÁQUINAS  - BLOCOS 01, 02, 03, 04 e 05.</t>
  </si>
  <si>
    <t>LOTE 14 - PARTE SUSPENSAO E MOLEJO CAMINHÕES  - BLOCOS 01 E 02.</t>
  </si>
  <si>
    <t>LOTE 15 - PARTE COMPRESSOR DE AR CAMINHÕES - BLOCOS 01 E 02.</t>
  </si>
  <si>
    <t>LOTE 16 - PARTE BOMBA E BICOS INJETORES CONVENCIONAL CAMINHOES - BLOCOS 01 E 02.</t>
  </si>
  <si>
    <t>LOTE 17 - PARTE BOMBA E BICOS ELETRONICO CAMINHOES  - BLOCOS 01 E 02.</t>
  </si>
  <si>
    <t>Valor máximo total estimado a ser gasto Lote 17</t>
  </si>
  <si>
    <t>Peças novas, originais para reposições necessárias a execução dos serviços correspondente caminhões relacionados nos Blocos  01 e 02.</t>
  </si>
  <si>
    <t>Peças novas, genuínas para reposições necessárias a execução dos serviços correspondente caminhões relacionados nos Blocos  01 e 02.</t>
  </si>
  <si>
    <t>Peças novas, paralelas para reposições necessárias a execução dos serviços correspondente caminhões relacionados nos Blocos  01 e 02.</t>
  </si>
  <si>
    <t>LOTE 18 - TORNO</t>
  </si>
  <si>
    <t>Valor máximo total estimado a ser gasto Lote 18</t>
  </si>
  <si>
    <t>Contratação de serviços de manutenção preventiva e corretiva em Serviços de torno, correspondente aos equipamentos relacionados nos blocos 01, 02, 03, 04 e 05.</t>
  </si>
  <si>
    <t>Peças novas, originais para reposições necessárias a execução dos serviços correspondente aos equipamentos relacionados nos blocos 01, 02, 03, 04 e 05.</t>
  </si>
  <si>
    <t>Peças novas, genuínas para reposições necessárias a execução dos serviços correspondente aos equipamentos relacionados nos blocos 01, 02, 03, 04 e 05.</t>
  </si>
  <si>
    <t>Peças novas, paralelas para reposições necessárias a execução dos serviços correspondente aos equipamentos relacionados nos blocos 01, 02, 03, 04 e 05.</t>
  </si>
  <si>
    <t>LOTE 19 - SOLDAS</t>
  </si>
  <si>
    <t>Valor máximo total estimado a ser gasto Lote 19</t>
  </si>
  <si>
    <t>Contratação de serviços de manutenção preventiva e corretiva em Serviços de solda mig, correspondente aos equipamentos relacionados nos blocos 01, 02, 03, 04 e 05.</t>
  </si>
  <si>
    <t>Contratação de serviços de manutenção preventiva e corretiva em Serviços de solda elétrica, correspondente aos equipamentos relacionados nos blocos 01, 02, 03, 04 e 05.</t>
  </si>
  <si>
    <t>Contratação de serviços de manutenção preventiva e corretiva em Serviços de solda ox acetilênica, correspondente aos equipamentos relacionados nos blocos  01, 02, 03, 04 e 05.</t>
  </si>
  <si>
    <t>Contratação de serviços de manutenção preventiva e corretiva em Serviços de solda metal, correspondente aos equipamentos relacionados nos blocos  01, 02, 03, 04 e 05.</t>
  </si>
  <si>
    <t>Contratação de serviços de manutenção preventiva e corretiva em Serviços de solda estanho, correspondente aos equipamentos relacionados nos blocos  01, 02, 03, 04 e 05.</t>
  </si>
  <si>
    <t>Peças novas, originais para reposições necessárias a execução dos serviços correspondente aos equipamentos relacionados nos blocos  01, 02, 03, 04 e 05..</t>
  </si>
  <si>
    <t>Peças novas, genuínas para reposições necessárias a execução dos serviços correspondente aos equipamentos relacionados nos blocos  01, 02, 03, 04 e 05.</t>
  </si>
  <si>
    <t>Peças novas, paralelas para reposições necessárias a execução dos serviços correspondente aos equipamentos relacionados nos blocos  01, 02, 03, 04 e 05.</t>
  </si>
  <si>
    <t>LOTE 20 – ESTOFARIA/TAPECARIA</t>
  </si>
  <si>
    <t>Valor máximo total estimado a ser gasto Lote 20</t>
  </si>
  <si>
    <t>Peças novas, originais para reposições necessárias a execução dos serviços correspondente aos equipamentos relacionados nos  blocos 1, 02, 03, 04 e 05.</t>
  </si>
  <si>
    <t>Contratação de serviços de manutenção preventiva e corretiva em Serviços estofarias/tapeçarias, correspondente aos equipamentos relacionados nos  blocos 01, 02, 03, 04 e 05.</t>
  </si>
  <si>
    <t>Peças novas, genuínas para reposições necessárias a execução dos serviços correspondente aos equipamentos relacionados  nos  blocos 01, 02, 03, 04 e 05.</t>
  </si>
  <si>
    <t>Peças novas, paralelas para reposições necessárias a execução dos serviços correspondente aos equipamentos relacionados  nos  blocos 01, 02, 03, 04 e 05.</t>
  </si>
  <si>
    <t>Valor máximo total estimado a ser gasto Lote 21</t>
  </si>
  <si>
    <t>LOTE 21 – CHAPEAÇÃO E PINTURA CAMINHÕES E MAQUINAS</t>
  </si>
  <si>
    <t>Contratação de serviços de manutenção preventiva e corretiva em Serviços chapeação e pintura, correspondente aos equipamentos relacionados nos blocos 01, 02, 03, 04 e 05.</t>
  </si>
  <si>
    <t>LOTE 22 – PARTE ELETRICA CAMINHÕES E MAQUINAS</t>
  </si>
  <si>
    <t>Valor máximo total estimado a ser gasto Lote 22</t>
  </si>
  <si>
    <t>Contratação de serviços de manutenção preventiva e corretiva em Serviços Elétricos, correspondente aos equipamentos relacionados nos blocos 01, 02, 03, 04 e 05.</t>
  </si>
  <si>
    <t>LOTE 23 – USINAGEM/RETIFICA CAMINHÕES</t>
  </si>
  <si>
    <t>Valor máximo total estimado a ser gasto Lote 23</t>
  </si>
  <si>
    <t>Contratação de serviços de manutenção preventiva e corretiva em Serviços de Usinagem e Retifica correspondente aos equipamentos relacionados nos blocos 01 e 02.</t>
  </si>
  <si>
    <t>Peças novas, originais para reposições necessárias a execução dos serviços correspondente aos equipamentos relacionados nos blocos 01 e 02.</t>
  </si>
  <si>
    <t>Peças novas, genuínas para reposições necessárias a execução dos serviços correspondente aos equipamentos relacionados nos blocos 01 e 02.</t>
  </si>
  <si>
    <t>Peças novas, paralelas para reposições necessárias a execução dos serviços correspondente aos equipamentos relacionados nos blocos 01 e 02.</t>
  </si>
  <si>
    <t>LOTE 24 – USINAGEM/RETIFICA MAQUINAS</t>
  </si>
  <si>
    <t>Valor máximo total estimado a ser gasto Lote 24</t>
  </si>
  <si>
    <t>Contratação de serviços de manutenção preventiva e corretiva em Serviços de Usinagem e Retifica correspondente aos equipamentos relacionados nos blocos 03, 04 e 05.</t>
  </si>
  <si>
    <t>Peças novas, originais para reposições necessárias a execução dos serviços correspondente aos equipamentos relacionados nos blocos 03, 04 e 05.</t>
  </si>
  <si>
    <t>Peças novas, genuínas para reposições necessárias a execução dos serviços correspondente aos equipamentos relacionados nos blocos 03, 04 e 05.</t>
  </si>
  <si>
    <t>Peças novas, paralelas para reposições necessárias a execução dos serviços correspondente aos equipamentos relacionados nos blocos 03, 04 e 05.</t>
  </si>
  <si>
    <t>LOTE 25 – RADIADORES DE ÁGUA E DE ÓLEO CAMINHÕES E MÁQUINAS</t>
  </si>
  <si>
    <t>Valor máximo total estimado a ser gasto Lote 25</t>
  </si>
  <si>
    <t>Contratação de serviços de manutenção preventiva e corretiva em Serviços de radiadores de água e óleo, correspondente aos equipamentos relacionados nos blocos 01, 02, 03, 04 e 05.</t>
  </si>
  <si>
    <t>LOTE 26 – AR CONDICIONADO E CLIMATIZADORES CAMINHÕES E MAQUINAS</t>
  </si>
  <si>
    <t>Valor máximo total estimado a ser gasto Lote 26</t>
  </si>
  <si>
    <t>Contratação de serviços de manutenção preventiva e corretiva em Serviços de Ar Condicionado e Climatizadores, correspondente aos equipamentos relacionados nos blocos 01, 02, 03, 04 e 05.</t>
  </si>
  <si>
    <t>RAZÃO SOCIAL:</t>
  </si>
  <si>
    <t>CNPJ:</t>
  </si>
  <si>
    <t>ENDEREÇO:</t>
  </si>
  <si>
    <t>PROPOSTA DE PREÇOS - CONCORRÊNCIA PÚBLICA 01/2017 CONSÓRCIO PINHAIS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</si>
</sst>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R$&quot;\ * #,##0.00_ ;_ &quot;R$&quot;\ * \-#,##0.00_ ;_ &quot;R$&quot;\ * &quot;-&quot;??_ ;_ @_ 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/>
    </xf>
    <xf numFmtId="0" fontId="2" fillId="0" borderId="0" xfId="0" applyFont="1" applyProtection="1"/>
    <xf numFmtId="0" fontId="2" fillId="0" borderId="7" xfId="0" applyFont="1" applyBorder="1" applyAlignment="1" applyProtection="1">
      <alignment horizontal="justify"/>
    </xf>
    <xf numFmtId="44" fontId="2" fillId="0" borderId="7" xfId="1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44" fontId="2" fillId="3" borderId="7" xfId="1" applyFont="1" applyFill="1" applyBorder="1" applyAlignment="1" applyProtection="1">
      <alignment horizontal="center" vertical="center" wrapText="1"/>
    </xf>
    <xf numFmtId="44" fontId="2" fillId="0" borderId="7" xfId="0" applyNumberFormat="1" applyFont="1" applyBorder="1" applyAlignment="1" applyProtection="1">
      <alignment horizontal="center" vertical="center" wrapText="1"/>
    </xf>
    <xf numFmtId="44" fontId="3" fillId="0" borderId="7" xfId="1" applyFont="1" applyBorder="1" applyProtection="1"/>
    <xf numFmtId="9" fontId="2" fillId="0" borderId="7" xfId="0" applyNumberFormat="1" applyFont="1" applyBorder="1" applyAlignment="1" applyProtection="1">
      <alignment horizontal="center" vertical="center" wrapText="1"/>
    </xf>
    <xf numFmtId="44" fontId="2" fillId="3" borderId="7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Protection="1"/>
    <xf numFmtId="44" fontId="3" fillId="0" borderId="0" xfId="1" applyFont="1" applyBorder="1" applyProtection="1"/>
    <xf numFmtId="0" fontId="2" fillId="0" borderId="0" xfId="0" applyFont="1" applyBorder="1" applyProtection="1"/>
    <xf numFmtId="9" fontId="2" fillId="4" borderId="7" xfId="0" applyNumberFormat="1" applyFont="1" applyFill="1" applyBorder="1" applyAlignment="1" applyProtection="1">
      <alignment horizontal="center" vertical="center" wrapText="1"/>
    </xf>
    <xf numFmtId="44" fontId="2" fillId="4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justify" vertical="center"/>
    </xf>
    <xf numFmtId="0" fontId="2" fillId="0" borderId="0" xfId="0" applyFont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9" fontId="2" fillId="0" borderId="7" xfId="0" applyNumberFormat="1" applyFont="1" applyBorder="1" applyProtection="1"/>
    <xf numFmtId="0" fontId="2" fillId="0" borderId="0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3" fillId="0" borderId="7" xfId="0" applyFont="1" applyBorder="1" applyProtection="1"/>
    <xf numFmtId="0" fontId="3" fillId="5" borderId="7" xfId="0" applyFont="1" applyFill="1" applyBorder="1" applyProtection="1"/>
    <xf numFmtId="2" fontId="2" fillId="5" borderId="7" xfId="0" applyNumberFormat="1" applyFont="1" applyFill="1" applyBorder="1" applyProtection="1"/>
    <xf numFmtId="9" fontId="2" fillId="0" borderId="7" xfId="0" applyNumberFormat="1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justify" vertical="center" wrapText="1"/>
    </xf>
    <xf numFmtId="0" fontId="7" fillId="6" borderId="7" xfId="0" applyFont="1" applyFill="1" applyBorder="1" applyAlignment="1" applyProtection="1">
      <alignment horizontal="justify" vertical="center" wrapText="1"/>
    </xf>
    <xf numFmtId="0" fontId="7" fillId="0" borderId="7" xfId="0" applyFont="1" applyBorder="1" applyAlignment="1" applyProtection="1">
      <alignment horizontal="justify"/>
    </xf>
    <xf numFmtId="44" fontId="2" fillId="0" borderId="0" xfId="0" applyNumberFormat="1" applyFont="1" applyProtection="1"/>
    <xf numFmtId="164" fontId="2" fillId="3" borderId="7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justify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justify" vertical="center" wrapText="1"/>
    </xf>
    <xf numFmtId="44" fontId="2" fillId="7" borderId="7" xfId="1" applyFont="1" applyFill="1" applyBorder="1" applyAlignment="1" applyProtection="1">
      <alignment horizontal="center" vertical="center" wrapText="1"/>
    </xf>
    <xf numFmtId="0" fontId="2" fillId="7" borderId="7" xfId="0" applyFont="1" applyFill="1" applyBorder="1" applyAlignment="1" applyProtection="1">
      <alignment horizontal="center" vertical="center" wrapText="1"/>
    </xf>
    <xf numFmtId="44" fontId="2" fillId="7" borderId="7" xfId="0" applyNumberFormat="1" applyFont="1" applyFill="1" applyBorder="1" applyAlignment="1" applyProtection="1">
      <alignment horizontal="center" vertical="center" wrapText="1"/>
    </xf>
    <xf numFmtId="44" fontId="3" fillId="7" borderId="7" xfId="1" applyFont="1" applyFill="1" applyBorder="1" applyProtection="1"/>
    <xf numFmtId="0" fontId="2" fillId="7" borderId="0" xfId="0" applyFont="1" applyFill="1" applyProtection="1"/>
    <xf numFmtId="9" fontId="2" fillId="7" borderId="7" xfId="0" applyNumberFormat="1" applyFont="1" applyFill="1" applyBorder="1" applyAlignment="1" applyProtection="1">
      <alignment horizontal="center" vertical="center" wrapText="1"/>
    </xf>
    <xf numFmtId="164" fontId="2" fillId="7" borderId="7" xfId="0" applyNumberFormat="1" applyFont="1" applyFill="1" applyBorder="1" applyAlignment="1" applyProtection="1">
      <alignment horizontal="center" vertical="center" wrapText="1"/>
    </xf>
    <xf numFmtId="0" fontId="2" fillId="7" borderId="7" xfId="0" applyFont="1" applyFill="1" applyBorder="1" applyProtection="1"/>
    <xf numFmtId="0" fontId="3" fillId="7" borderId="9" xfId="0" applyFont="1" applyFill="1" applyBorder="1" applyAlignment="1" applyProtection="1">
      <alignment horizontal="center" vertical="center" wrapText="1"/>
    </xf>
    <xf numFmtId="0" fontId="2" fillId="7" borderId="0" xfId="0" applyFont="1" applyFill="1" applyBorder="1" applyProtection="1"/>
    <xf numFmtId="0" fontId="3" fillId="7" borderId="0" xfId="0" applyFont="1" applyFill="1" applyBorder="1" applyAlignment="1" applyProtection="1">
      <alignment horizontal="center" vertical="center" wrapText="1"/>
    </xf>
    <xf numFmtId="44" fontId="3" fillId="7" borderId="0" xfId="1" applyFont="1" applyFill="1" applyBorder="1" applyProtection="1"/>
    <xf numFmtId="0" fontId="2" fillId="7" borderId="0" xfId="0" applyFont="1" applyFill="1" applyAlignment="1" applyProtection="1">
      <alignment horizontal="center"/>
    </xf>
    <xf numFmtId="0" fontId="3" fillId="7" borderId="7" xfId="0" applyFont="1" applyFill="1" applyBorder="1" applyAlignment="1" applyProtection="1">
      <alignment horizontal="center"/>
    </xf>
    <xf numFmtId="0" fontId="3" fillId="7" borderId="7" xfId="0" applyFont="1" applyFill="1" applyBorder="1" applyProtection="1"/>
    <xf numFmtId="9" fontId="2" fillId="7" borderId="7" xfId="0" applyNumberFormat="1" applyFont="1" applyFill="1" applyBorder="1" applyProtection="1"/>
    <xf numFmtId="0" fontId="6" fillId="7" borderId="0" xfId="0" applyFont="1" applyFill="1" applyProtection="1"/>
    <xf numFmtId="0" fontId="6" fillId="7" borderId="7" xfId="0" applyFont="1" applyFill="1" applyBorder="1" applyAlignment="1" applyProtection="1">
      <alignment horizontal="justify" vertical="center" wrapText="1"/>
    </xf>
    <xf numFmtId="0" fontId="6" fillId="7" borderId="7" xfId="0" applyFont="1" applyFill="1" applyBorder="1" applyAlignment="1" applyProtection="1">
      <alignment horizontal="justify"/>
    </xf>
    <xf numFmtId="44" fontId="6" fillId="7" borderId="7" xfId="1" applyFont="1" applyFill="1" applyBorder="1" applyAlignment="1" applyProtection="1">
      <alignment horizontal="center" vertical="center" wrapText="1"/>
    </xf>
    <xf numFmtId="0" fontId="6" fillId="7" borderId="7" xfId="0" applyFont="1" applyFill="1" applyBorder="1" applyAlignment="1" applyProtection="1">
      <alignment horizontal="center" vertical="center" wrapText="1"/>
    </xf>
    <xf numFmtId="44" fontId="6" fillId="7" borderId="7" xfId="0" applyNumberFormat="1" applyFont="1" applyFill="1" applyBorder="1" applyAlignment="1" applyProtection="1">
      <alignment horizontal="center" vertical="center" wrapText="1"/>
    </xf>
    <xf numFmtId="44" fontId="8" fillId="7" borderId="7" xfId="1" applyFont="1" applyFill="1" applyBorder="1" applyProtection="1"/>
    <xf numFmtId="9" fontId="6" fillId="7" borderId="7" xfId="0" applyNumberFormat="1" applyFont="1" applyFill="1" applyBorder="1" applyAlignment="1" applyProtection="1">
      <alignment horizontal="center" vertical="center" wrapText="1"/>
    </xf>
    <xf numFmtId="0" fontId="6" fillId="7" borderId="7" xfId="0" applyFont="1" applyFill="1" applyBorder="1" applyProtection="1"/>
    <xf numFmtId="0" fontId="8" fillId="7" borderId="9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Protection="1"/>
    <xf numFmtId="0" fontId="8" fillId="7" borderId="0" xfId="0" applyFont="1" applyFill="1" applyBorder="1" applyAlignment="1" applyProtection="1">
      <alignment horizontal="center" vertical="center" wrapText="1"/>
    </xf>
    <xf numFmtId="44" fontId="8" fillId="7" borderId="0" xfId="1" applyFont="1" applyFill="1" applyBorder="1" applyProtection="1"/>
    <xf numFmtId="0" fontId="6" fillId="7" borderId="0" xfId="0" applyFont="1" applyFill="1" applyAlignment="1" applyProtection="1">
      <alignment horizontal="center"/>
    </xf>
    <xf numFmtId="0" fontId="8" fillId="7" borderId="7" xfId="0" applyFont="1" applyFill="1" applyBorder="1" applyAlignment="1" applyProtection="1">
      <alignment horizontal="center"/>
    </xf>
    <xf numFmtId="0" fontId="8" fillId="7" borderId="7" xfId="0" applyFont="1" applyFill="1" applyBorder="1" applyProtection="1"/>
    <xf numFmtId="9" fontId="6" fillId="7" borderId="7" xfId="0" applyNumberFormat="1" applyFont="1" applyFill="1" applyBorder="1" applyProtection="1"/>
    <xf numFmtId="2" fontId="6" fillId="7" borderId="7" xfId="0" applyNumberFormat="1" applyFont="1" applyFill="1" applyBorder="1" applyProtection="1"/>
    <xf numFmtId="164" fontId="6" fillId="7" borderId="7" xfId="0" applyNumberFormat="1" applyFont="1" applyFill="1" applyBorder="1" applyAlignment="1" applyProtection="1">
      <alignment horizontal="center" vertical="center" wrapText="1"/>
    </xf>
    <xf numFmtId="164" fontId="2" fillId="4" borderId="7" xfId="0" applyNumberFormat="1" applyFont="1" applyFill="1" applyBorder="1" applyAlignment="1" applyProtection="1">
      <alignment horizontal="center" vertical="center" wrapText="1"/>
    </xf>
    <xf numFmtId="9" fontId="2" fillId="6" borderId="7" xfId="0" applyNumberFormat="1" applyFont="1" applyFill="1" applyBorder="1" applyAlignment="1" applyProtection="1">
      <alignment horizontal="center" vertical="center" wrapText="1"/>
      <protection locked="0"/>
    </xf>
    <xf numFmtId="9" fontId="2" fillId="6" borderId="7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/>
    </xf>
    <xf numFmtId="0" fontId="6" fillId="6" borderId="7" xfId="0" applyFont="1" applyFill="1" applyBorder="1" applyAlignment="1" applyProtection="1">
      <alignment horizontal="justify" vertical="center" wrapText="1"/>
    </xf>
    <xf numFmtId="9" fontId="6" fillId="6" borderId="7" xfId="2" applyFont="1" applyFill="1" applyBorder="1" applyAlignment="1" applyProtection="1">
      <alignment horizontal="center" vertical="center" wrapText="1"/>
      <protection locked="0"/>
    </xf>
    <xf numFmtId="10" fontId="2" fillId="6" borderId="7" xfId="0" applyNumberFormat="1" applyFont="1" applyFill="1" applyBorder="1" applyAlignment="1" applyProtection="1">
      <alignment horizontal="center" vertical="center" wrapText="1"/>
      <protection locked="0"/>
    </xf>
    <xf numFmtId="10" fontId="6" fillId="6" borderId="7" xfId="0" applyNumberFormat="1" applyFont="1" applyFill="1" applyBorder="1" applyAlignment="1" applyProtection="1">
      <alignment horizontal="center" vertical="center" wrapText="1"/>
      <protection locked="0"/>
    </xf>
    <xf numFmtId="10" fontId="2" fillId="6" borderId="7" xfId="2" applyNumberFormat="1" applyFont="1" applyFill="1" applyBorder="1" applyAlignment="1" applyProtection="1">
      <alignment horizontal="center" vertical="center" wrapText="1"/>
      <protection locked="0"/>
    </xf>
    <xf numFmtId="10" fontId="2" fillId="4" borderId="8" xfId="0" applyNumberFormat="1" applyFont="1" applyFill="1" applyBorder="1" applyAlignment="1" applyProtection="1">
      <alignment horizontal="center" vertical="center" wrapText="1"/>
    </xf>
    <xf numFmtId="10" fontId="2" fillId="4" borderId="7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justify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6" fillId="7" borderId="7" xfId="0" applyFont="1" applyFill="1" applyBorder="1" applyAlignment="1" applyProtection="1">
      <alignment horizontal="justify" vertical="center" wrapText="1"/>
    </xf>
    <xf numFmtId="0" fontId="4" fillId="0" borderId="7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center"/>
    </xf>
    <xf numFmtId="44" fontId="5" fillId="2" borderId="7" xfId="1" applyFont="1" applyFill="1" applyBorder="1" applyAlignment="1" applyProtection="1">
      <alignment horizontal="center"/>
    </xf>
    <xf numFmtId="0" fontId="3" fillId="7" borderId="8" xfId="0" applyFont="1" applyFill="1" applyBorder="1" applyAlignment="1" applyProtection="1">
      <alignment horizontal="center" vertical="center" wrapText="1"/>
    </xf>
    <xf numFmtId="0" fontId="3" fillId="7" borderId="10" xfId="0" applyFont="1" applyFill="1" applyBorder="1" applyAlignment="1" applyProtection="1">
      <alignment horizontal="center" vertical="center" wrapText="1"/>
    </xf>
    <xf numFmtId="0" fontId="3" fillId="7" borderId="9" xfId="0" applyFont="1" applyFill="1" applyBorder="1" applyAlignment="1" applyProtection="1">
      <alignment horizontal="center" vertical="center" wrapText="1"/>
    </xf>
    <xf numFmtId="0" fontId="2" fillId="7" borderId="7" xfId="0" applyFont="1" applyFill="1" applyBorder="1" applyAlignment="1" applyProtection="1">
      <alignment horizontal="justify" vertical="center" wrapText="1"/>
    </xf>
    <xf numFmtId="0" fontId="9" fillId="0" borderId="7" xfId="0" applyFont="1" applyBorder="1" applyAlignment="1" applyProtection="1">
      <alignment horizontal="left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599"/>
  <sheetViews>
    <sheetView tabSelected="1" topLeftCell="B7" zoomScale="130" zoomScaleNormal="130" workbookViewId="0">
      <selection activeCell="P10" sqref="P10"/>
    </sheetView>
  </sheetViews>
  <sheetFormatPr defaultColWidth="9.109375" defaultRowHeight="13.8" x14ac:dyDescent="0.3"/>
  <cols>
    <col min="1" max="1" width="9.109375" style="18"/>
    <col min="2" max="2" width="5.88671875" style="18" customWidth="1"/>
    <col min="3" max="4" width="5.44140625" style="18" customWidth="1"/>
    <col min="5" max="5" width="56.88671875" style="18" customWidth="1"/>
    <col min="6" max="6" width="13.109375" style="18" hidden="1" customWidth="1"/>
    <col min="7" max="8" width="11" style="18" hidden="1" customWidth="1"/>
    <col min="9" max="9" width="10.44140625" style="18" hidden="1" customWidth="1"/>
    <col min="10" max="10" width="11.6640625" style="18" hidden="1" customWidth="1"/>
    <col min="11" max="13" width="10.88671875" style="18" hidden="1" customWidth="1"/>
    <col min="14" max="14" width="11.5546875" style="18" bestFit="1" customWidth="1"/>
    <col min="15" max="15" width="10.88671875" style="18" bestFit="1" customWidth="1"/>
    <col min="16" max="16" width="13.109375" style="18" bestFit="1" customWidth="1"/>
    <col min="17" max="17" width="10.88671875" style="18" customWidth="1"/>
    <col min="18" max="18" width="14.6640625" style="18" bestFit="1" customWidth="1"/>
    <col min="19" max="16384" width="9.109375" style="18"/>
  </cols>
  <sheetData>
    <row r="2" spans="2:19" ht="23.4" x14ac:dyDescent="0.45">
      <c r="B2" s="110" t="s">
        <v>438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2:19" ht="23.4" x14ac:dyDescent="0.45">
      <c r="B3" s="118" t="s">
        <v>435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2:19" ht="23.25" x14ac:dyDescent="0.35">
      <c r="B4" s="118" t="s">
        <v>436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2:19" ht="23.4" x14ac:dyDescent="0.45">
      <c r="B5" s="118" t="s">
        <v>437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</row>
    <row r="6" spans="2:19" ht="23.25" x14ac:dyDescent="0.35"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</row>
    <row r="8" spans="2:19" ht="20.25" customHeight="1" x14ac:dyDescent="0.3">
      <c r="B8" s="104" t="s">
        <v>344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</row>
    <row r="9" spans="2:19" ht="69" x14ac:dyDescent="0.3">
      <c r="B9" s="51" t="s">
        <v>0</v>
      </c>
      <c r="C9" s="51" t="s">
        <v>1</v>
      </c>
      <c r="D9" s="51" t="s">
        <v>334</v>
      </c>
      <c r="E9" s="51" t="s">
        <v>2</v>
      </c>
      <c r="F9" s="51" t="s">
        <v>4</v>
      </c>
      <c r="G9" s="51" t="s">
        <v>5</v>
      </c>
      <c r="H9" s="51" t="s">
        <v>4</v>
      </c>
      <c r="I9" s="51" t="s">
        <v>5</v>
      </c>
      <c r="J9" s="51" t="s">
        <v>4</v>
      </c>
      <c r="K9" s="51" t="s">
        <v>5</v>
      </c>
      <c r="L9" s="51" t="s">
        <v>4</v>
      </c>
      <c r="M9" s="51" t="s">
        <v>5</v>
      </c>
      <c r="N9" s="51" t="s">
        <v>325</v>
      </c>
      <c r="O9" s="51" t="s">
        <v>322</v>
      </c>
      <c r="P9" s="43" t="s">
        <v>324</v>
      </c>
      <c r="Q9" s="51" t="s">
        <v>326</v>
      </c>
      <c r="R9" s="19" t="s">
        <v>306</v>
      </c>
    </row>
    <row r="10" spans="2:19" ht="41.4" x14ac:dyDescent="0.3">
      <c r="B10" s="111">
        <v>1</v>
      </c>
      <c r="C10" s="51">
        <v>1</v>
      </c>
      <c r="D10" s="51">
        <v>100</v>
      </c>
      <c r="E10" s="51" t="s">
        <v>338</v>
      </c>
      <c r="F10" s="20">
        <v>145</v>
      </c>
      <c r="G10" s="21" t="s">
        <v>3</v>
      </c>
      <c r="H10" s="20">
        <v>130</v>
      </c>
      <c r="I10" s="21" t="s">
        <v>3</v>
      </c>
      <c r="J10" s="20">
        <v>120</v>
      </c>
      <c r="K10" s="21" t="s">
        <v>3</v>
      </c>
      <c r="L10" s="20">
        <v>45</v>
      </c>
      <c r="M10" s="21" t="s">
        <v>3</v>
      </c>
      <c r="N10" s="22">
        <v>176</v>
      </c>
      <c r="O10" s="21" t="s">
        <v>323</v>
      </c>
      <c r="P10" s="90"/>
      <c r="Q10" s="23">
        <f>N10-N10*P10</f>
        <v>176</v>
      </c>
      <c r="R10" s="24">
        <f>Q10*D10</f>
        <v>17600</v>
      </c>
    </row>
    <row r="11" spans="2:19" ht="33" customHeight="1" x14ac:dyDescent="0.3">
      <c r="B11" s="111"/>
      <c r="C11" s="51">
        <v>2</v>
      </c>
      <c r="D11" s="51" t="s">
        <v>335</v>
      </c>
      <c r="E11" s="51" t="s">
        <v>337</v>
      </c>
      <c r="F11" s="21" t="s">
        <v>3</v>
      </c>
      <c r="G11" s="25">
        <v>0.1</v>
      </c>
      <c r="H11" s="21" t="s">
        <v>3</v>
      </c>
      <c r="I11" s="25">
        <v>0.1</v>
      </c>
      <c r="J11" s="21" t="s">
        <v>3</v>
      </c>
      <c r="K11" s="25">
        <v>0.1</v>
      </c>
      <c r="L11" s="21" t="s">
        <v>3</v>
      </c>
      <c r="M11" s="25"/>
      <c r="N11" s="21" t="s">
        <v>3</v>
      </c>
      <c r="O11" s="49">
        <v>6.5000000000000002E-2</v>
      </c>
      <c r="P11" s="95"/>
      <c r="Q11" s="42" t="s">
        <v>3</v>
      </c>
      <c r="R11" s="24">
        <v>20000</v>
      </c>
      <c r="S11" s="38" t="str">
        <f>IF(P11&gt;=O11,"CORRETO","% ABAIXO DO MINIMO")</f>
        <v>% ABAIXO DO MINIMO</v>
      </c>
    </row>
    <row r="12" spans="2:19" ht="36" customHeight="1" x14ac:dyDescent="0.3">
      <c r="B12" s="111"/>
      <c r="C12" s="51">
        <v>3</v>
      </c>
      <c r="D12" s="51" t="s">
        <v>335</v>
      </c>
      <c r="E12" s="51" t="s">
        <v>336</v>
      </c>
      <c r="F12" s="21" t="s">
        <v>3</v>
      </c>
      <c r="G12" s="25">
        <v>0.15</v>
      </c>
      <c r="H12" s="21" t="s">
        <v>3</v>
      </c>
      <c r="I12" s="25">
        <v>0.1</v>
      </c>
      <c r="J12" s="21" t="s">
        <v>3</v>
      </c>
      <c r="K12" s="25">
        <v>0.1</v>
      </c>
      <c r="L12" s="21" t="s">
        <v>3</v>
      </c>
      <c r="M12" s="25"/>
      <c r="N12" s="21" t="s">
        <v>3</v>
      </c>
      <c r="O12" s="49">
        <v>6.7000000000000004E-2</v>
      </c>
      <c r="P12" s="95"/>
      <c r="Q12" s="42" t="s">
        <v>3</v>
      </c>
      <c r="R12" s="24">
        <v>15000</v>
      </c>
      <c r="S12" s="18" t="str">
        <f t="shared" ref="S12:S55" si="0">IF(P12&gt;=O12,"CORRETO","% ABAIXO DO MINIMO")</f>
        <v>% ABAIXO DO MINIMO</v>
      </c>
    </row>
    <row r="13" spans="2:19" ht="27.6" x14ac:dyDescent="0.3">
      <c r="B13" s="111"/>
      <c r="C13" s="51">
        <v>4</v>
      </c>
      <c r="D13" s="51" t="s">
        <v>335</v>
      </c>
      <c r="E13" s="51" t="s">
        <v>339</v>
      </c>
      <c r="F13" s="21" t="s">
        <v>3</v>
      </c>
      <c r="G13" s="25">
        <v>0.3</v>
      </c>
      <c r="H13" s="21" t="s">
        <v>3</v>
      </c>
      <c r="I13" s="25">
        <v>0.04</v>
      </c>
      <c r="J13" s="21" t="s">
        <v>3</v>
      </c>
      <c r="K13" s="25">
        <v>0.05</v>
      </c>
      <c r="L13" s="21" t="s">
        <v>3</v>
      </c>
      <c r="M13" s="25"/>
      <c r="N13" s="21" t="s">
        <v>3</v>
      </c>
      <c r="O13" s="49">
        <v>3.5000000000000003E-2</v>
      </c>
      <c r="P13" s="95"/>
      <c r="Q13" s="42" t="s">
        <v>3</v>
      </c>
      <c r="R13" s="24">
        <v>15000</v>
      </c>
      <c r="S13" s="18" t="str">
        <f t="shared" si="0"/>
        <v>% ABAIXO DO MINIMO</v>
      </c>
    </row>
    <row r="14" spans="2:19" x14ac:dyDescent="0.3">
      <c r="B14" s="52"/>
      <c r="C14" s="100" t="s">
        <v>307</v>
      </c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P14" s="50"/>
      <c r="Q14" s="50"/>
      <c r="R14" s="24">
        <f>SUM(R10:R13)</f>
        <v>67600</v>
      </c>
    </row>
    <row r="16" spans="2:19" x14ac:dyDescent="0.3">
      <c r="C16" s="33"/>
      <c r="D16" s="33"/>
      <c r="E16" s="34" t="s">
        <v>327</v>
      </c>
      <c r="O16" s="39" t="s">
        <v>332</v>
      </c>
      <c r="P16" s="39" t="s">
        <v>333</v>
      </c>
    </row>
    <row r="17" spans="2:19" x14ac:dyDescent="0.3">
      <c r="B17" s="33"/>
      <c r="C17" s="33"/>
      <c r="D17" s="33"/>
      <c r="E17" s="34" t="s">
        <v>328</v>
      </c>
      <c r="O17" s="35">
        <f>SUM(P11+P12+P13)/3</f>
        <v>0</v>
      </c>
      <c r="P17" s="35">
        <f>P10</f>
        <v>0</v>
      </c>
    </row>
    <row r="18" spans="2:19" x14ac:dyDescent="0.3">
      <c r="B18" s="33"/>
      <c r="C18" s="33"/>
      <c r="D18" s="33"/>
      <c r="E18" s="34" t="s">
        <v>329</v>
      </c>
      <c r="O18" s="40" t="s">
        <v>331</v>
      </c>
      <c r="P18" s="41">
        <f>0.6*O17+0.4*P17</f>
        <v>0</v>
      </c>
    </row>
    <row r="19" spans="2:19" x14ac:dyDescent="0.3">
      <c r="B19" s="33"/>
      <c r="C19" s="33"/>
      <c r="D19" s="33"/>
      <c r="E19" s="34" t="s">
        <v>330</v>
      </c>
    </row>
    <row r="20" spans="2:19" x14ac:dyDescent="0.3">
      <c r="B20" s="33"/>
      <c r="C20" s="33"/>
      <c r="D20" s="33"/>
      <c r="E20" s="44"/>
    </row>
    <row r="22" spans="2:19" ht="21" customHeight="1" x14ac:dyDescent="0.3">
      <c r="B22" s="104" t="s">
        <v>345</v>
      </c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</row>
    <row r="23" spans="2:19" ht="69" x14ac:dyDescent="0.3">
      <c r="B23" s="51" t="s">
        <v>0</v>
      </c>
      <c r="C23" s="51" t="s">
        <v>1</v>
      </c>
      <c r="D23" s="51" t="s">
        <v>334</v>
      </c>
      <c r="E23" s="51" t="s">
        <v>2</v>
      </c>
      <c r="F23" s="51" t="s">
        <v>4</v>
      </c>
      <c r="G23" s="51" t="s">
        <v>5</v>
      </c>
      <c r="H23" s="51" t="s">
        <v>4</v>
      </c>
      <c r="I23" s="51" t="s">
        <v>5</v>
      </c>
      <c r="J23" s="51" t="s">
        <v>4</v>
      </c>
      <c r="K23" s="51" t="s">
        <v>5</v>
      </c>
      <c r="L23" s="51" t="s">
        <v>4</v>
      </c>
      <c r="M23" s="51" t="s">
        <v>5</v>
      </c>
      <c r="N23" s="51" t="s">
        <v>4</v>
      </c>
      <c r="O23" s="51" t="s">
        <v>322</v>
      </c>
      <c r="P23" s="43" t="s">
        <v>324</v>
      </c>
      <c r="Q23" s="51" t="s">
        <v>326</v>
      </c>
      <c r="R23" s="19" t="s">
        <v>306</v>
      </c>
    </row>
    <row r="24" spans="2:19" ht="41.4" x14ac:dyDescent="0.3">
      <c r="B24" s="103">
        <v>2</v>
      </c>
      <c r="C24" s="51">
        <v>1</v>
      </c>
      <c r="D24" s="51">
        <v>150</v>
      </c>
      <c r="E24" s="51" t="s">
        <v>340</v>
      </c>
      <c r="F24" s="20">
        <v>145</v>
      </c>
      <c r="G24" s="21" t="s">
        <v>3</v>
      </c>
      <c r="H24" s="20">
        <v>130</v>
      </c>
      <c r="I24" s="21" t="s">
        <v>3</v>
      </c>
      <c r="J24" s="20">
        <v>120</v>
      </c>
      <c r="K24" s="21" t="s">
        <v>3</v>
      </c>
      <c r="L24" s="20">
        <v>45</v>
      </c>
      <c r="M24" s="21" t="s">
        <v>3</v>
      </c>
      <c r="N24" s="22">
        <v>176</v>
      </c>
      <c r="O24" s="21" t="s">
        <v>323</v>
      </c>
      <c r="P24" s="91"/>
      <c r="Q24" s="23">
        <f>N24-N24*P24</f>
        <v>176</v>
      </c>
      <c r="R24" s="24">
        <f>Q24*D24</f>
        <v>26400</v>
      </c>
    </row>
    <row r="25" spans="2:19" ht="27.6" x14ac:dyDescent="0.3">
      <c r="B25" s="103"/>
      <c r="C25" s="51">
        <v>2</v>
      </c>
      <c r="D25" s="51" t="s">
        <v>335</v>
      </c>
      <c r="E25" s="51" t="s">
        <v>341</v>
      </c>
      <c r="F25" s="21" t="s">
        <v>3</v>
      </c>
      <c r="G25" s="25">
        <v>0.1</v>
      </c>
      <c r="H25" s="21" t="s">
        <v>3</v>
      </c>
      <c r="I25" s="25">
        <v>0.1</v>
      </c>
      <c r="J25" s="21" t="s">
        <v>3</v>
      </c>
      <c r="K25" s="25">
        <v>0.1</v>
      </c>
      <c r="L25" s="21" t="s">
        <v>3</v>
      </c>
      <c r="M25" s="25"/>
      <c r="N25" s="21" t="s">
        <v>3</v>
      </c>
      <c r="O25" s="49">
        <v>6.5000000000000002E-2</v>
      </c>
      <c r="P25" s="95"/>
      <c r="Q25" s="42" t="s">
        <v>3</v>
      </c>
      <c r="R25" s="24">
        <v>25000</v>
      </c>
      <c r="S25" s="18" t="str">
        <f t="shared" si="0"/>
        <v>% ABAIXO DO MINIMO</v>
      </c>
    </row>
    <row r="26" spans="2:19" ht="27.6" x14ac:dyDescent="0.3">
      <c r="B26" s="103"/>
      <c r="C26" s="51">
        <v>3</v>
      </c>
      <c r="D26" s="51" t="s">
        <v>335</v>
      </c>
      <c r="E26" s="51" t="s">
        <v>342</v>
      </c>
      <c r="F26" s="21" t="s">
        <v>3</v>
      </c>
      <c r="G26" s="25">
        <v>0.15</v>
      </c>
      <c r="H26" s="21" t="s">
        <v>3</v>
      </c>
      <c r="I26" s="25">
        <v>0.1</v>
      </c>
      <c r="J26" s="21" t="s">
        <v>3</v>
      </c>
      <c r="K26" s="25">
        <v>0.1</v>
      </c>
      <c r="L26" s="21" t="s">
        <v>3</v>
      </c>
      <c r="M26" s="25"/>
      <c r="N26" s="21" t="s">
        <v>3</v>
      </c>
      <c r="O26" s="49">
        <v>6.7000000000000004E-2</v>
      </c>
      <c r="P26" s="95"/>
      <c r="Q26" s="42" t="s">
        <v>3</v>
      </c>
      <c r="R26" s="24">
        <v>25000</v>
      </c>
      <c r="S26" s="18" t="str">
        <f t="shared" si="0"/>
        <v>% ABAIXO DO MINIMO</v>
      </c>
    </row>
    <row r="27" spans="2:19" ht="27.6" x14ac:dyDescent="0.3">
      <c r="B27" s="103"/>
      <c r="C27" s="51">
        <v>4</v>
      </c>
      <c r="D27" s="51" t="s">
        <v>335</v>
      </c>
      <c r="E27" s="51" t="s">
        <v>343</v>
      </c>
      <c r="F27" s="21" t="s">
        <v>3</v>
      </c>
      <c r="G27" s="25">
        <v>0.3</v>
      </c>
      <c r="H27" s="21" t="s">
        <v>3</v>
      </c>
      <c r="I27" s="25">
        <v>0.04</v>
      </c>
      <c r="J27" s="21" t="s">
        <v>3</v>
      </c>
      <c r="K27" s="25">
        <v>0.05</v>
      </c>
      <c r="L27" s="21" t="s">
        <v>3</v>
      </c>
      <c r="M27" s="25"/>
      <c r="N27" s="21" t="s">
        <v>3</v>
      </c>
      <c r="O27" s="49">
        <v>3.5000000000000003E-2</v>
      </c>
      <c r="P27" s="95"/>
      <c r="Q27" s="42" t="s">
        <v>3</v>
      </c>
      <c r="R27" s="24">
        <v>25000</v>
      </c>
      <c r="S27" s="18" t="str">
        <f t="shared" si="0"/>
        <v>% ABAIXO DO MINIMO</v>
      </c>
    </row>
    <row r="28" spans="2:19" ht="12.75" customHeight="1" x14ac:dyDescent="0.3">
      <c r="B28" s="51"/>
      <c r="C28" s="100" t="s">
        <v>308</v>
      </c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2"/>
      <c r="P28" s="50"/>
      <c r="Q28" s="50"/>
      <c r="R28" s="24">
        <f>SUM(R24:R27)</f>
        <v>101400</v>
      </c>
    </row>
    <row r="29" spans="2:19" ht="12.75" customHeight="1" x14ac:dyDescent="0.3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28"/>
    </row>
    <row r="30" spans="2:19" ht="12.75" customHeight="1" x14ac:dyDescent="0.3">
      <c r="C30" s="33"/>
      <c r="D30" s="33"/>
      <c r="E30" s="34" t="s">
        <v>327</v>
      </c>
      <c r="O30" s="39" t="s">
        <v>332</v>
      </c>
      <c r="P30" s="39" t="s">
        <v>333</v>
      </c>
    </row>
    <row r="31" spans="2:19" ht="12.75" customHeight="1" x14ac:dyDescent="0.3">
      <c r="B31" s="33"/>
      <c r="C31" s="33"/>
      <c r="D31" s="33"/>
      <c r="E31" s="34" t="s">
        <v>328</v>
      </c>
      <c r="O31" s="35">
        <f>SUM(P25+P26+P27)/3</f>
        <v>0</v>
      </c>
      <c r="P31" s="35">
        <f>P24</f>
        <v>0</v>
      </c>
    </row>
    <row r="32" spans="2:19" ht="12.75" customHeight="1" x14ac:dyDescent="0.3">
      <c r="B32" s="33"/>
      <c r="C32" s="33"/>
      <c r="D32" s="33"/>
      <c r="E32" s="34" t="s">
        <v>329</v>
      </c>
      <c r="O32" s="40" t="s">
        <v>331</v>
      </c>
      <c r="P32" s="41">
        <f>0.6*O31+0.4*P31</f>
        <v>0</v>
      </c>
    </row>
    <row r="33" spans="2:19" ht="12.75" customHeight="1" x14ac:dyDescent="0.3">
      <c r="B33" s="33"/>
      <c r="C33" s="33"/>
      <c r="D33" s="33"/>
      <c r="E33" s="34" t="s">
        <v>330</v>
      </c>
    </row>
    <row r="34" spans="2:19" x14ac:dyDescent="0.3">
      <c r="B34" s="33"/>
      <c r="C34" s="33"/>
      <c r="D34" s="33"/>
      <c r="E34" s="33"/>
    </row>
    <row r="36" spans="2:19" ht="21.75" customHeight="1" x14ac:dyDescent="0.3">
      <c r="B36" s="104" t="s">
        <v>346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</row>
    <row r="37" spans="2:19" ht="69" x14ac:dyDescent="0.3">
      <c r="B37" s="51" t="s">
        <v>0</v>
      </c>
      <c r="C37" s="51" t="s">
        <v>1</v>
      </c>
      <c r="D37" s="51" t="s">
        <v>334</v>
      </c>
      <c r="E37" s="51" t="s">
        <v>2</v>
      </c>
      <c r="F37" s="51" t="s">
        <v>4</v>
      </c>
      <c r="G37" s="51" t="s">
        <v>5</v>
      </c>
      <c r="H37" s="51" t="s">
        <v>4</v>
      </c>
      <c r="I37" s="51" t="s">
        <v>5</v>
      </c>
      <c r="J37" s="51" t="s">
        <v>4</v>
      </c>
      <c r="K37" s="51" t="s">
        <v>5</v>
      </c>
      <c r="L37" s="51" t="s">
        <v>4</v>
      </c>
      <c r="M37" s="51" t="s">
        <v>5</v>
      </c>
      <c r="N37" s="51" t="s">
        <v>4</v>
      </c>
      <c r="O37" s="51" t="s">
        <v>322</v>
      </c>
      <c r="P37" s="43" t="s">
        <v>324</v>
      </c>
      <c r="Q37" s="51" t="s">
        <v>326</v>
      </c>
      <c r="R37" s="19" t="s">
        <v>306</v>
      </c>
    </row>
    <row r="38" spans="2:19" ht="31.5" customHeight="1" x14ac:dyDescent="0.3">
      <c r="B38" s="103">
        <v>3</v>
      </c>
      <c r="C38" s="51">
        <v>1</v>
      </c>
      <c r="D38" s="51">
        <v>100</v>
      </c>
      <c r="E38" s="51" t="s">
        <v>347</v>
      </c>
      <c r="F38" s="20">
        <v>145</v>
      </c>
      <c r="G38" s="21" t="s">
        <v>3</v>
      </c>
      <c r="H38" s="20">
        <v>130</v>
      </c>
      <c r="I38" s="21" t="s">
        <v>3</v>
      </c>
      <c r="J38" s="20">
        <v>120</v>
      </c>
      <c r="K38" s="21" t="s">
        <v>3</v>
      </c>
      <c r="L38" s="20">
        <v>55</v>
      </c>
      <c r="M38" s="21" t="s">
        <v>3</v>
      </c>
      <c r="N38" s="26">
        <v>176</v>
      </c>
      <c r="O38" s="21" t="s">
        <v>323</v>
      </c>
      <c r="P38" s="91"/>
      <c r="Q38" s="23">
        <f>N38-N38*P38</f>
        <v>176</v>
      </c>
      <c r="R38" s="24">
        <f>Q38*D38</f>
        <v>17600</v>
      </c>
    </row>
    <row r="39" spans="2:19" ht="27.6" x14ac:dyDescent="0.3">
      <c r="B39" s="103"/>
      <c r="C39" s="51">
        <v>2</v>
      </c>
      <c r="D39" s="51" t="s">
        <v>335</v>
      </c>
      <c r="E39" s="51" t="s">
        <v>348</v>
      </c>
      <c r="F39" s="21" t="s">
        <v>3</v>
      </c>
      <c r="G39" s="25">
        <v>0.1</v>
      </c>
      <c r="H39" s="21" t="s">
        <v>3</v>
      </c>
      <c r="I39" s="25">
        <v>0.1</v>
      </c>
      <c r="J39" s="21" t="s">
        <v>3</v>
      </c>
      <c r="K39" s="25">
        <v>0.1</v>
      </c>
      <c r="L39" s="21" t="s">
        <v>3</v>
      </c>
      <c r="M39" s="25"/>
      <c r="N39" s="21" t="s">
        <v>3</v>
      </c>
      <c r="O39" s="49">
        <v>6.5000000000000002E-2</v>
      </c>
      <c r="P39" s="95"/>
      <c r="Q39" s="42" t="s">
        <v>3</v>
      </c>
      <c r="R39" s="24">
        <v>20000</v>
      </c>
      <c r="S39" s="18" t="str">
        <f t="shared" si="0"/>
        <v>% ABAIXO DO MINIMO</v>
      </c>
    </row>
    <row r="40" spans="2:19" ht="27.6" x14ac:dyDescent="0.3">
      <c r="B40" s="103"/>
      <c r="C40" s="51">
        <v>3</v>
      </c>
      <c r="D40" s="51" t="s">
        <v>335</v>
      </c>
      <c r="E40" s="51" t="s">
        <v>349</v>
      </c>
      <c r="F40" s="21" t="s">
        <v>3</v>
      </c>
      <c r="G40" s="25">
        <v>0.15</v>
      </c>
      <c r="H40" s="21" t="s">
        <v>3</v>
      </c>
      <c r="I40" s="25">
        <v>0.1</v>
      </c>
      <c r="J40" s="21" t="s">
        <v>3</v>
      </c>
      <c r="K40" s="25">
        <v>0.1</v>
      </c>
      <c r="L40" s="21" t="s">
        <v>3</v>
      </c>
      <c r="M40" s="25"/>
      <c r="N40" s="21" t="s">
        <v>3</v>
      </c>
      <c r="O40" s="49">
        <v>6.7000000000000004E-2</v>
      </c>
      <c r="P40" s="95"/>
      <c r="Q40" s="42" t="s">
        <v>3</v>
      </c>
      <c r="R40" s="24">
        <v>20000</v>
      </c>
      <c r="S40" s="18" t="str">
        <f t="shared" si="0"/>
        <v>% ABAIXO DO MINIMO</v>
      </c>
    </row>
    <row r="41" spans="2:19" ht="27.6" x14ac:dyDescent="0.3">
      <c r="B41" s="103"/>
      <c r="C41" s="51">
        <v>4</v>
      </c>
      <c r="D41" s="51" t="s">
        <v>335</v>
      </c>
      <c r="E41" s="51" t="s">
        <v>350</v>
      </c>
      <c r="F41" s="21" t="s">
        <v>3</v>
      </c>
      <c r="G41" s="25">
        <v>0.3</v>
      </c>
      <c r="H41" s="21" t="s">
        <v>3</v>
      </c>
      <c r="I41" s="25">
        <v>0.04</v>
      </c>
      <c r="J41" s="21" t="s">
        <v>3</v>
      </c>
      <c r="K41" s="25">
        <v>0.05</v>
      </c>
      <c r="L41" s="21" t="s">
        <v>3</v>
      </c>
      <c r="M41" s="25"/>
      <c r="N41" s="21" t="s">
        <v>3</v>
      </c>
      <c r="O41" s="49">
        <v>3.5000000000000003E-2</v>
      </c>
      <c r="P41" s="95"/>
      <c r="Q41" s="42" t="s">
        <v>3</v>
      </c>
      <c r="R41" s="24">
        <v>20000</v>
      </c>
      <c r="S41" s="18" t="str">
        <f t="shared" si="0"/>
        <v>% ABAIXO DO MINIMO</v>
      </c>
    </row>
    <row r="42" spans="2:19" x14ac:dyDescent="0.3">
      <c r="B42" s="27"/>
      <c r="C42" s="100" t="s">
        <v>309</v>
      </c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2"/>
      <c r="P42" s="50"/>
      <c r="Q42" s="50"/>
      <c r="R42" s="24">
        <f>SUM(R38:R41)</f>
        <v>77600</v>
      </c>
    </row>
    <row r="43" spans="2:19" x14ac:dyDescent="0.3">
      <c r="B43" s="29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28"/>
    </row>
    <row r="44" spans="2:19" x14ac:dyDescent="0.3">
      <c r="C44" s="33"/>
      <c r="D44" s="33"/>
      <c r="E44" s="34" t="s">
        <v>327</v>
      </c>
      <c r="O44" s="39" t="s">
        <v>332</v>
      </c>
      <c r="P44" s="39" t="s">
        <v>333</v>
      </c>
    </row>
    <row r="45" spans="2:19" x14ac:dyDescent="0.3">
      <c r="B45" s="33"/>
      <c r="C45" s="33"/>
      <c r="D45" s="33"/>
      <c r="E45" s="34" t="s">
        <v>328</v>
      </c>
      <c r="O45" s="35">
        <f>SUM(P39+P40+P41)/3</f>
        <v>0</v>
      </c>
      <c r="P45" s="35">
        <f>P38</f>
        <v>0</v>
      </c>
    </row>
    <row r="46" spans="2:19" x14ac:dyDescent="0.3">
      <c r="B46" s="33"/>
      <c r="C46" s="33"/>
      <c r="D46" s="33"/>
      <c r="E46" s="34" t="s">
        <v>329</v>
      </c>
      <c r="O46" s="40" t="s">
        <v>331</v>
      </c>
      <c r="P46" s="41">
        <f>0.6*O45+0.4*P45</f>
        <v>0</v>
      </c>
    </row>
    <row r="47" spans="2:19" x14ac:dyDescent="0.3">
      <c r="B47" s="33"/>
      <c r="C47" s="33"/>
      <c r="D47" s="33"/>
      <c r="E47" s="34" t="s">
        <v>330</v>
      </c>
    </row>
    <row r="48" spans="2:19" x14ac:dyDescent="0.3">
      <c r="B48" s="33"/>
      <c r="C48" s="33"/>
      <c r="D48" s="33"/>
      <c r="E48" s="33"/>
    </row>
    <row r="50" spans="2:19" ht="19.5" customHeight="1" x14ac:dyDescent="0.3">
      <c r="B50" s="104" t="s">
        <v>351</v>
      </c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</row>
    <row r="51" spans="2:19" ht="69" x14ac:dyDescent="0.3">
      <c r="B51" s="51" t="s">
        <v>0</v>
      </c>
      <c r="C51" s="51" t="s">
        <v>1</v>
      </c>
      <c r="D51" s="51" t="s">
        <v>334</v>
      </c>
      <c r="E51" s="51" t="s">
        <v>2</v>
      </c>
      <c r="F51" s="51" t="s">
        <v>4</v>
      </c>
      <c r="G51" s="51" t="s">
        <v>5</v>
      </c>
      <c r="H51" s="51" t="s">
        <v>4</v>
      </c>
      <c r="I51" s="51" t="s">
        <v>5</v>
      </c>
      <c r="J51" s="51" t="s">
        <v>4</v>
      </c>
      <c r="K51" s="51" t="s">
        <v>5</v>
      </c>
      <c r="L51" s="51" t="s">
        <v>4</v>
      </c>
      <c r="M51" s="51" t="s">
        <v>5</v>
      </c>
      <c r="N51" s="51" t="s">
        <v>4</v>
      </c>
      <c r="O51" s="51" t="s">
        <v>322</v>
      </c>
      <c r="P51" s="43" t="s">
        <v>324</v>
      </c>
      <c r="Q51" s="51" t="s">
        <v>326</v>
      </c>
      <c r="R51" s="19" t="s">
        <v>306</v>
      </c>
    </row>
    <row r="52" spans="2:19" ht="41.4" x14ac:dyDescent="0.3">
      <c r="B52" s="103">
        <v>4</v>
      </c>
      <c r="C52" s="51">
        <v>1</v>
      </c>
      <c r="D52" s="51">
        <v>100</v>
      </c>
      <c r="E52" s="51" t="s">
        <v>352</v>
      </c>
      <c r="F52" s="20">
        <v>145</v>
      </c>
      <c r="G52" s="21" t="s">
        <v>3</v>
      </c>
      <c r="H52" s="20">
        <v>130</v>
      </c>
      <c r="I52" s="21" t="s">
        <v>3</v>
      </c>
      <c r="J52" s="20">
        <v>120</v>
      </c>
      <c r="K52" s="21" t="s">
        <v>3</v>
      </c>
      <c r="L52" s="20">
        <v>45</v>
      </c>
      <c r="M52" s="21" t="s">
        <v>3</v>
      </c>
      <c r="N52" s="26">
        <v>112</v>
      </c>
      <c r="O52" s="21" t="s">
        <v>323</v>
      </c>
      <c r="P52" s="91"/>
      <c r="Q52" s="23">
        <f>N52-N52*P52</f>
        <v>112</v>
      </c>
      <c r="R52" s="24">
        <f>Q52*D52</f>
        <v>11200</v>
      </c>
    </row>
    <row r="53" spans="2:19" ht="41.4" x14ac:dyDescent="0.3">
      <c r="B53" s="103"/>
      <c r="C53" s="51">
        <v>2</v>
      </c>
      <c r="D53" s="51" t="s">
        <v>335</v>
      </c>
      <c r="E53" s="51" t="s">
        <v>353</v>
      </c>
      <c r="F53" s="21" t="s">
        <v>3</v>
      </c>
      <c r="G53" s="25">
        <v>0.1</v>
      </c>
      <c r="H53" s="21" t="s">
        <v>3</v>
      </c>
      <c r="I53" s="25">
        <v>0.1</v>
      </c>
      <c r="J53" s="21" t="s">
        <v>3</v>
      </c>
      <c r="K53" s="25">
        <v>0.1</v>
      </c>
      <c r="L53" s="21" t="s">
        <v>3</v>
      </c>
      <c r="M53" s="25"/>
      <c r="N53" s="21" t="s">
        <v>3</v>
      </c>
      <c r="O53" s="49">
        <v>7.0000000000000007E-2</v>
      </c>
      <c r="P53" s="95"/>
      <c r="Q53" s="42" t="s">
        <v>3</v>
      </c>
      <c r="R53" s="24">
        <v>30000</v>
      </c>
      <c r="S53" s="18" t="str">
        <f t="shared" si="0"/>
        <v>% ABAIXO DO MINIMO</v>
      </c>
    </row>
    <row r="54" spans="2:19" ht="41.4" x14ac:dyDescent="0.3">
      <c r="B54" s="103"/>
      <c r="C54" s="51">
        <v>3</v>
      </c>
      <c r="D54" s="51" t="s">
        <v>335</v>
      </c>
      <c r="E54" s="51" t="s">
        <v>354</v>
      </c>
      <c r="F54" s="21" t="s">
        <v>3</v>
      </c>
      <c r="G54" s="25">
        <v>0.15</v>
      </c>
      <c r="H54" s="21" t="s">
        <v>3</v>
      </c>
      <c r="I54" s="25">
        <v>0.1</v>
      </c>
      <c r="J54" s="21" t="s">
        <v>3</v>
      </c>
      <c r="K54" s="25">
        <v>0.1</v>
      </c>
      <c r="L54" s="21" t="s">
        <v>3</v>
      </c>
      <c r="M54" s="25"/>
      <c r="N54" s="21" t="s">
        <v>3</v>
      </c>
      <c r="O54" s="49">
        <v>7.4999999999999997E-2</v>
      </c>
      <c r="P54" s="95"/>
      <c r="Q54" s="42" t="s">
        <v>3</v>
      </c>
      <c r="R54" s="24">
        <v>20000</v>
      </c>
      <c r="S54" s="18" t="str">
        <f t="shared" si="0"/>
        <v>% ABAIXO DO MINIMO</v>
      </c>
    </row>
    <row r="55" spans="2:19" ht="41.4" x14ac:dyDescent="0.3">
      <c r="B55" s="103"/>
      <c r="C55" s="51">
        <v>4</v>
      </c>
      <c r="D55" s="51" t="s">
        <v>335</v>
      </c>
      <c r="E55" s="51" t="s">
        <v>355</v>
      </c>
      <c r="F55" s="21" t="s">
        <v>3</v>
      </c>
      <c r="G55" s="25">
        <v>0.3</v>
      </c>
      <c r="H55" s="21" t="s">
        <v>3</v>
      </c>
      <c r="I55" s="25">
        <v>0.04</v>
      </c>
      <c r="J55" s="21" t="s">
        <v>3</v>
      </c>
      <c r="K55" s="25">
        <v>0.05</v>
      </c>
      <c r="L55" s="21" t="s">
        <v>3</v>
      </c>
      <c r="M55" s="25"/>
      <c r="N55" s="21" t="s">
        <v>3</v>
      </c>
      <c r="O55" s="49">
        <v>3.5000000000000003E-2</v>
      </c>
      <c r="P55" s="95"/>
      <c r="Q55" s="42" t="s">
        <v>3</v>
      </c>
      <c r="R55" s="24">
        <v>30000</v>
      </c>
      <c r="S55" s="18" t="str">
        <f t="shared" si="0"/>
        <v>% ABAIXO DO MINIMO</v>
      </c>
    </row>
    <row r="56" spans="2:19" x14ac:dyDescent="0.3">
      <c r="B56" s="27"/>
      <c r="C56" s="100" t="s">
        <v>310</v>
      </c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2"/>
      <c r="P56" s="50"/>
      <c r="Q56" s="50"/>
      <c r="R56" s="24">
        <f>SUM(R52:R55)</f>
        <v>91200</v>
      </c>
    </row>
    <row r="57" spans="2:19" x14ac:dyDescent="0.3">
      <c r="B57" s="29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28"/>
    </row>
    <row r="58" spans="2:19" x14ac:dyDescent="0.3">
      <c r="C58" s="33"/>
      <c r="D58" s="33"/>
      <c r="E58" s="34" t="s">
        <v>327</v>
      </c>
      <c r="O58" s="39" t="s">
        <v>332</v>
      </c>
      <c r="P58" s="39" t="s">
        <v>333</v>
      </c>
    </row>
    <row r="59" spans="2:19" x14ac:dyDescent="0.3">
      <c r="B59" s="33"/>
      <c r="C59" s="33"/>
      <c r="D59" s="33"/>
      <c r="E59" s="34" t="s">
        <v>328</v>
      </c>
      <c r="O59" s="35">
        <f>SUM(P53+P54+P55)/3</f>
        <v>0</v>
      </c>
      <c r="P59" s="35">
        <f>P52</f>
        <v>0</v>
      </c>
    </row>
    <row r="60" spans="2:19" x14ac:dyDescent="0.3">
      <c r="B60" s="33"/>
      <c r="C60" s="33"/>
      <c r="D60" s="33"/>
      <c r="E60" s="34" t="s">
        <v>329</v>
      </c>
      <c r="O60" s="40" t="s">
        <v>331</v>
      </c>
      <c r="P60" s="41">
        <f>0.6*O59+0.4*P59</f>
        <v>0</v>
      </c>
    </row>
    <row r="61" spans="2:19" x14ac:dyDescent="0.3">
      <c r="B61" s="33"/>
      <c r="C61" s="33"/>
      <c r="D61" s="33"/>
      <c r="E61" s="34" t="s">
        <v>330</v>
      </c>
    </row>
    <row r="62" spans="2:19" x14ac:dyDescent="0.3">
      <c r="B62" s="33"/>
      <c r="C62" s="33"/>
      <c r="D62" s="33"/>
      <c r="E62" s="44"/>
    </row>
    <row r="64" spans="2:19" ht="15" customHeight="1" x14ac:dyDescent="0.3">
      <c r="B64" s="104" t="s">
        <v>356</v>
      </c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</row>
    <row r="65" spans="2:19" ht="69" x14ac:dyDescent="0.3">
      <c r="B65" s="51" t="s">
        <v>0</v>
      </c>
      <c r="C65" s="51" t="s">
        <v>1</v>
      </c>
      <c r="D65" s="51" t="s">
        <v>334</v>
      </c>
      <c r="E65" s="51" t="s">
        <v>2</v>
      </c>
      <c r="F65" s="51" t="s">
        <v>4</v>
      </c>
      <c r="G65" s="51" t="s">
        <v>5</v>
      </c>
      <c r="H65" s="51" t="s">
        <v>4</v>
      </c>
      <c r="I65" s="51" t="s">
        <v>5</v>
      </c>
      <c r="J65" s="51"/>
      <c r="K65" s="51"/>
      <c r="L65" s="51"/>
      <c r="M65" s="51"/>
      <c r="N65" s="51" t="s">
        <v>4</v>
      </c>
      <c r="O65" s="51" t="s">
        <v>322</v>
      </c>
      <c r="P65" s="43" t="s">
        <v>324</v>
      </c>
      <c r="Q65" s="51" t="s">
        <v>326</v>
      </c>
      <c r="R65" s="19" t="s">
        <v>306</v>
      </c>
    </row>
    <row r="66" spans="2:19" ht="41.4" x14ac:dyDescent="0.3">
      <c r="B66" s="103">
        <v>5</v>
      </c>
      <c r="C66" s="51">
        <v>1</v>
      </c>
      <c r="D66" s="51">
        <v>100</v>
      </c>
      <c r="E66" s="51" t="s">
        <v>357</v>
      </c>
      <c r="F66" s="20">
        <v>110</v>
      </c>
      <c r="G66" s="21" t="s">
        <v>3</v>
      </c>
      <c r="H66" s="20">
        <v>100</v>
      </c>
      <c r="I66" s="21" t="s">
        <v>3</v>
      </c>
      <c r="J66" s="20"/>
      <c r="K66" s="21"/>
      <c r="L66" s="21"/>
      <c r="M66" s="21"/>
      <c r="N66" s="26">
        <v>112</v>
      </c>
      <c r="O66" s="21" t="s">
        <v>323</v>
      </c>
      <c r="P66" s="91"/>
      <c r="Q66" s="23">
        <f>N66-N66*P66</f>
        <v>112</v>
      </c>
      <c r="R66" s="24">
        <f>Q66*D66</f>
        <v>11200</v>
      </c>
    </row>
    <row r="67" spans="2:19" ht="41.4" x14ac:dyDescent="0.3">
      <c r="B67" s="103"/>
      <c r="C67" s="51">
        <v>2</v>
      </c>
      <c r="D67" s="51" t="s">
        <v>335</v>
      </c>
      <c r="E67" s="51" t="s">
        <v>358</v>
      </c>
      <c r="F67" s="21" t="s">
        <v>3</v>
      </c>
      <c r="G67" s="25">
        <v>0.1</v>
      </c>
      <c r="H67" s="21" t="s">
        <v>3</v>
      </c>
      <c r="I67" s="25">
        <v>0.1</v>
      </c>
      <c r="J67" s="21"/>
      <c r="K67" s="25"/>
      <c r="L67" s="25"/>
      <c r="M67" s="25"/>
      <c r="N67" s="21" t="s">
        <v>3</v>
      </c>
      <c r="O67" s="49">
        <v>7.4999999999999997E-2</v>
      </c>
      <c r="P67" s="95"/>
      <c r="Q67" s="42" t="s">
        <v>3</v>
      </c>
      <c r="R67" s="24">
        <v>15000</v>
      </c>
      <c r="S67" s="18" t="str">
        <f t="shared" ref="S67:S111" si="1">IF(P67&gt;=O67,"CORRETO","% ABAIXO DO MINIMO")</f>
        <v>% ABAIXO DO MINIMO</v>
      </c>
    </row>
    <row r="68" spans="2:19" ht="41.4" x14ac:dyDescent="0.3">
      <c r="B68" s="103"/>
      <c r="C68" s="51">
        <v>3</v>
      </c>
      <c r="D68" s="51" t="s">
        <v>335</v>
      </c>
      <c r="E68" s="51" t="s">
        <v>354</v>
      </c>
      <c r="F68" s="21" t="s">
        <v>3</v>
      </c>
      <c r="G68" s="25">
        <v>0.1</v>
      </c>
      <c r="H68" s="21" t="s">
        <v>3</v>
      </c>
      <c r="I68" s="25">
        <v>0.1</v>
      </c>
      <c r="J68" s="21"/>
      <c r="K68" s="25"/>
      <c r="L68" s="25"/>
      <c r="M68" s="25"/>
      <c r="N68" s="21" t="s">
        <v>3</v>
      </c>
      <c r="O68" s="49">
        <v>7.4999999999999997E-2</v>
      </c>
      <c r="P68" s="95"/>
      <c r="Q68" s="42" t="s">
        <v>3</v>
      </c>
      <c r="R68" s="24">
        <v>10000</v>
      </c>
      <c r="S68" s="18" t="str">
        <f t="shared" si="1"/>
        <v>% ABAIXO DO MINIMO</v>
      </c>
    </row>
    <row r="69" spans="2:19" ht="41.4" x14ac:dyDescent="0.3">
      <c r="B69" s="103"/>
      <c r="C69" s="51">
        <v>4</v>
      </c>
      <c r="D69" s="51" t="s">
        <v>335</v>
      </c>
      <c r="E69" s="51" t="s">
        <v>355</v>
      </c>
      <c r="F69" s="21" t="s">
        <v>3</v>
      </c>
      <c r="G69" s="25">
        <v>0.03</v>
      </c>
      <c r="H69" s="21" t="s">
        <v>3</v>
      </c>
      <c r="I69" s="25">
        <v>0.05</v>
      </c>
      <c r="J69" s="21"/>
      <c r="K69" s="25"/>
      <c r="L69" s="25"/>
      <c r="M69" s="25"/>
      <c r="N69" s="21" t="s">
        <v>3</v>
      </c>
      <c r="O69" s="49">
        <v>3.5000000000000003E-2</v>
      </c>
      <c r="P69" s="95"/>
      <c r="Q69" s="42" t="s">
        <v>3</v>
      </c>
      <c r="R69" s="24">
        <v>10000</v>
      </c>
      <c r="S69" s="18" t="str">
        <f t="shared" si="1"/>
        <v>% ABAIXO DO MINIMO</v>
      </c>
    </row>
    <row r="70" spans="2:19" x14ac:dyDescent="0.3">
      <c r="B70" s="27"/>
      <c r="C70" s="100" t="s">
        <v>311</v>
      </c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2"/>
      <c r="P70" s="50"/>
      <c r="Q70" s="50"/>
      <c r="R70" s="24">
        <f>SUM(R66:R69)</f>
        <v>46200</v>
      </c>
    </row>
    <row r="71" spans="2:19" x14ac:dyDescent="0.3">
      <c r="B71" s="29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28"/>
    </row>
    <row r="72" spans="2:19" x14ac:dyDescent="0.3">
      <c r="C72" s="33"/>
      <c r="D72" s="33"/>
      <c r="E72" s="34" t="s">
        <v>327</v>
      </c>
      <c r="O72" s="39" t="s">
        <v>332</v>
      </c>
      <c r="P72" s="39" t="s">
        <v>333</v>
      </c>
    </row>
    <row r="73" spans="2:19" x14ac:dyDescent="0.3">
      <c r="B73" s="33"/>
      <c r="C73" s="33"/>
      <c r="D73" s="33"/>
      <c r="E73" s="34" t="s">
        <v>328</v>
      </c>
      <c r="O73" s="35">
        <f>SUM(P67+P68+P69)/3</f>
        <v>0</v>
      </c>
      <c r="P73" s="35">
        <f>P66</f>
        <v>0</v>
      </c>
    </row>
    <row r="74" spans="2:19" x14ac:dyDescent="0.3">
      <c r="B74" s="33"/>
      <c r="C74" s="33"/>
      <c r="D74" s="33"/>
      <c r="E74" s="34" t="s">
        <v>329</v>
      </c>
      <c r="O74" s="40" t="s">
        <v>331</v>
      </c>
      <c r="P74" s="41">
        <f>0.6*O73+0.4*P73</f>
        <v>0</v>
      </c>
    </row>
    <row r="75" spans="2:19" x14ac:dyDescent="0.3">
      <c r="B75" s="33"/>
      <c r="C75" s="33"/>
      <c r="D75" s="33"/>
      <c r="E75" s="34" t="s">
        <v>330</v>
      </c>
    </row>
    <row r="76" spans="2:19" x14ac:dyDescent="0.3">
      <c r="B76" s="33"/>
      <c r="C76" s="33"/>
      <c r="D76" s="33"/>
      <c r="E76" s="33"/>
    </row>
    <row r="78" spans="2:19" ht="21.75" customHeight="1" x14ac:dyDescent="0.3">
      <c r="B78" s="104" t="s">
        <v>359</v>
      </c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</row>
    <row r="79" spans="2:19" ht="69" x14ac:dyDescent="0.3">
      <c r="B79" s="51" t="s">
        <v>0</v>
      </c>
      <c r="C79" s="51" t="s">
        <v>1</v>
      </c>
      <c r="D79" s="51" t="s">
        <v>334</v>
      </c>
      <c r="E79" s="51" t="s">
        <v>2</v>
      </c>
      <c r="F79" s="51" t="s">
        <v>4</v>
      </c>
      <c r="G79" s="51" t="s">
        <v>5</v>
      </c>
      <c r="H79" s="51" t="s">
        <v>4</v>
      </c>
      <c r="I79" s="51" t="s">
        <v>5</v>
      </c>
      <c r="J79" s="51"/>
      <c r="K79" s="51"/>
      <c r="L79" s="51"/>
      <c r="M79" s="51"/>
      <c r="N79" s="51" t="s">
        <v>4</v>
      </c>
      <c r="O79" s="51" t="s">
        <v>322</v>
      </c>
      <c r="P79" s="43" t="s">
        <v>324</v>
      </c>
      <c r="Q79" s="51" t="s">
        <v>326</v>
      </c>
      <c r="R79" s="19" t="s">
        <v>306</v>
      </c>
    </row>
    <row r="80" spans="2:19" ht="41.4" x14ac:dyDescent="0.3">
      <c r="B80" s="103">
        <v>6</v>
      </c>
      <c r="C80" s="51">
        <v>1</v>
      </c>
      <c r="D80" s="51">
        <v>100</v>
      </c>
      <c r="E80" s="51" t="s">
        <v>360</v>
      </c>
      <c r="F80" s="20">
        <v>110</v>
      </c>
      <c r="G80" s="21" t="s">
        <v>3</v>
      </c>
      <c r="H80" s="20">
        <v>100</v>
      </c>
      <c r="I80" s="21" t="s">
        <v>3</v>
      </c>
      <c r="J80" s="20"/>
      <c r="K80" s="21"/>
      <c r="L80" s="21"/>
      <c r="M80" s="21"/>
      <c r="N80" s="26">
        <v>116</v>
      </c>
      <c r="O80" s="21" t="s">
        <v>323</v>
      </c>
      <c r="P80" s="91"/>
      <c r="Q80" s="23">
        <f>N80-N80*P80</f>
        <v>116</v>
      </c>
      <c r="R80" s="24">
        <f>Q80*D80</f>
        <v>11600</v>
      </c>
    </row>
    <row r="81" spans="2:19" ht="41.4" x14ac:dyDescent="0.3">
      <c r="B81" s="103"/>
      <c r="C81" s="51">
        <v>2</v>
      </c>
      <c r="D81" s="51" t="s">
        <v>335</v>
      </c>
      <c r="E81" s="51" t="s">
        <v>353</v>
      </c>
      <c r="F81" s="21" t="s">
        <v>3</v>
      </c>
      <c r="G81" s="25">
        <v>0.1</v>
      </c>
      <c r="H81" s="21" t="s">
        <v>3</v>
      </c>
      <c r="I81" s="25">
        <v>0.1</v>
      </c>
      <c r="J81" s="21"/>
      <c r="K81" s="25"/>
      <c r="L81" s="25"/>
      <c r="M81" s="25"/>
      <c r="N81" s="21" t="s">
        <v>3</v>
      </c>
      <c r="O81" s="49">
        <v>0.09</v>
      </c>
      <c r="P81" s="95"/>
      <c r="Q81" s="42" t="s">
        <v>3</v>
      </c>
      <c r="R81" s="24">
        <v>10000</v>
      </c>
      <c r="S81" s="18" t="str">
        <f t="shared" si="1"/>
        <v>% ABAIXO DO MINIMO</v>
      </c>
    </row>
    <row r="82" spans="2:19" ht="41.4" x14ac:dyDescent="0.3">
      <c r="B82" s="103"/>
      <c r="C82" s="51">
        <v>3</v>
      </c>
      <c r="D82" s="51" t="s">
        <v>335</v>
      </c>
      <c r="E82" s="51" t="s">
        <v>354</v>
      </c>
      <c r="F82" s="21" t="s">
        <v>3</v>
      </c>
      <c r="G82" s="25">
        <v>0.1</v>
      </c>
      <c r="H82" s="21" t="s">
        <v>3</v>
      </c>
      <c r="I82" s="25">
        <v>0.1</v>
      </c>
      <c r="J82" s="21"/>
      <c r="K82" s="25"/>
      <c r="L82" s="25"/>
      <c r="M82" s="25"/>
      <c r="N82" s="21" t="s">
        <v>3</v>
      </c>
      <c r="O82" s="49">
        <v>0.09</v>
      </c>
      <c r="P82" s="95"/>
      <c r="Q82" s="42" t="s">
        <v>3</v>
      </c>
      <c r="R82" s="24">
        <v>10000</v>
      </c>
      <c r="S82" s="18" t="str">
        <f t="shared" si="1"/>
        <v>% ABAIXO DO MINIMO</v>
      </c>
    </row>
    <row r="83" spans="2:19" ht="41.4" x14ac:dyDescent="0.3">
      <c r="B83" s="103"/>
      <c r="C83" s="51">
        <v>4</v>
      </c>
      <c r="D83" s="51" t="s">
        <v>335</v>
      </c>
      <c r="E83" s="51" t="s">
        <v>355</v>
      </c>
      <c r="F83" s="21" t="s">
        <v>3</v>
      </c>
      <c r="G83" s="25">
        <v>0.03</v>
      </c>
      <c r="H83" s="21" t="s">
        <v>3</v>
      </c>
      <c r="I83" s="25">
        <v>0.05</v>
      </c>
      <c r="J83" s="21"/>
      <c r="K83" s="25"/>
      <c r="L83" s="25"/>
      <c r="M83" s="25"/>
      <c r="N83" s="21" t="s">
        <v>3</v>
      </c>
      <c r="O83" s="49">
        <v>0.03</v>
      </c>
      <c r="P83" s="95"/>
      <c r="Q83" s="42" t="s">
        <v>3</v>
      </c>
      <c r="R83" s="24">
        <v>10000</v>
      </c>
      <c r="S83" s="18" t="str">
        <f t="shared" si="1"/>
        <v>% ABAIXO DO MINIMO</v>
      </c>
    </row>
    <row r="84" spans="2:19" ht="12.75" customHeight="1" x14ac:dyDescent="0.3">
      <c r="B84" s="27"/>
      <c r="C84" s="100" t="s">
        <v>312</v>
      </c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2"/>
      <c r="P84" s="50"/>
      <c r="Q84" s="50"/>
      <c r="R84" s="24">
        <f>SUM(R80:R83)</f>
        <v>41600</v>
      </c>
    </row>
    <row r="85" spans="2:19" ht="12.75" customHeight="1" x14ac:dyDescent="0.3">
      <c r="B85" s="29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28"/>
    </row>
    <row r="86" spans="2:19" ht="12.75" customHeight="1" x14ac:dyDescent="0.3">
      <c r="C86" s="33"/>
      <c r="D86" s="33"/>
      <c r="E86" s="34" t="s">
        <v>327</v>
      </c>
      <c r="O86" s="39" t="s">
        <v>332</v>
      </c>
      <c r="P86" s="39" t="s">
        <v>333</v>
      </c>
    </row>
    <row r="87" spans="2:19" ht="12.75" customHeight="1" x14ac:dyDescent="0.3">
      <c r="B87" s="33"/>
      <c r="C87" s="33"/>
      <c r="D87" s="33"/>
      <c r="E87" s="34" t="s">
        <v>328</v>
      </c>
      <c r="O87" s="35">
        <f>SUM(P81+P82+P83)/3</f>
        <v>0</v>
      </c>
      <c r="P87" s="35">
        <f>P80</f>
        <v>0</v>
      </c>
    </row>
    <row r="88" spans="2:19" ht="12.75" customHeight="1" x14ac:dyDescent="0.3">
      <c r="B88" s="33"/>
      <c r="C88" s="33"/>
      <c r="D88" s="33"/>
      <c r="E88" s="34" t="s">
        <v>329</v>
      </c>
      <c r="O88" s="40" t="s">
        <v>331</v>
      </c>
      <c r="P88" s="41">
        <f>0.6*O87+0.4*P87</f>
        <v>0</v>
      </c>
    </row>
    <row r="89" spans="2:19" ht="12.75" customHeight="1" x14ac:dyDescent="0.3">
      <c r="B89" s="33"/>
      <c r="C89" s="33"/>
      <c r="D89" s="33"/>
      <c r="E89" s="34" t="s">
        <v>330</v>
      </c>
    </row>
    <row r="90" spans="2:19" ht="12.75" customHeight="1" x14ac:dyDescent="0.3">
      <c r="B90" s="33"/>
      <c r="C90" s="33"/>
      <c r="D90" s="33"/>
      <c r="E90" s="44"/>
    </row>
    <row r="92" spans="2:19" ht="15" customHeight="1" x14ac:dyDescent="0.3">
      <c r="B92" s="104" t="s">
        <v>361</v>
      </c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</row>
    <row r="93" spans="2:19" ht="69" x14ac:dyDescent="0.3">
      <c r="B93" s="51" t="s">
        <v>0</v>
      </c>
      <c r="C93" s="51" t="s">
        <v>1</v>
      </c>
      <c r="D93" s="51" t="s">
        <v>334</v>
      </c>
      <c r="E93" s="51" t="s">
        <v>2</v>
      </c>
      <c r="F93" s="51" t="s">
        <v>4</v>
      </c>
      <c r="G93" s="51" t="s">
        <v>5</v>
      </c>
      <c r="H93" s="51" t="s">
        <v>4</v>
      </c>
      <c r="I93" s="51" t="s">
        <v>5</v>
      </c>
      <c r="J93" s="51"/>
      <c r="K93" s="51"/>
      <c r="L93" s="51"/>
      <c r="M93" s="51"/>
      <c r="N93" s="51" t="s">
        <v>4</v>
      </c>
      <c r="O93" s="51" t="s">
        <v>322</v>
      </c>
      <c r="P93" s="43" t="s">
        <v>324</v>
      </c>
      <c r="Q93" s="51" t="s">
        <v>326</v>
      </c>
      <c r="R93" s="19" t="s">
        <v>306</v>
      </c>
    </row>
    <row r="94" spans="2:19" ht="41.4" x14ac:dyDescent="0.3">
      <c r="B94" s="103">
        <v>7</v>
      </c>
      <c r="C94" s="51">
        <v>1</v>
      </c>
      <c r="D94" s="51">
        <v>100</v>
      </c>
      <c r="E94" s="51" t="s">
        <v>360</v>
      </c>
      <c r="F94" s="20">
        <v>110</v>
      </c>
      <c r="G94" s="21" t="s">
        <v>3</v>
      </c>
      <c r="H94" s="20">
        <v>100</v>
      </c>
      <c r="I94" s="21" t="s">
        <v>3</v>
      </c>
      <c r="J94" s="20"/>
      <c r="K94" s="21"/>
      <c r="L94" s="21"/>
      <c r="M94" s="21"/>
      <c r="N94" s="26">
        <v>112</v>
      </c>
      <c r="O94" s="21" t="s">
        <v>323</v>
      </c>
      <c r="P94" s="91"/>
      <c r="Q94" s="23">
        <f>N94-N94*P94</f>
        <v>112</v>
      </c>
      <c r="R94" s="24">
        <f>Q94*D94</f>
        <v>11200</v>
      </c>
    </row>
    <row r="95" spans="2:19" ht="41.4" x14ac:dyDescent="0.3">
      <c r="B95" s="103"/>
      <c r="C95" s="51">
        <v>2</v>
      </c>
      <c r="D95" s="51" t="s">
        <v>335</v>
      </c>
      <c r="E95" s="51" t="s">
        <v>353</v>
      </c>
      <c r="F95" s="21" t="s">
        <v>3</v>
      </c>
      <c r="G95" s="25">
        <v>0.1</v>
      </c>
      <c r="H95" s="21" t="s">
        <v>3</v>
      </c>
      <c r="I95" s="25">
        <v>0.1</v>
      </c>
      <c r="J95" s="21"/>
      <c r="K95" s="25"/>
      <c r="L95" s="25"/>
      <c r="M95" s="25"/>
      <c r="N95" s="21" t="s">
        <v>3</v>
      </c>
      <c r="O95" s="49">
        <v>7.4999999999999997E-2</v>
      </c>
      <c r="P95" s="95"/>
      <c r="Q95" s="42" t="s">
        <v>3</v>
      </c>
      <c r="R95" s="24">
        <v>10000</v>
      </c>
      <c r="S95" s="18" t="str">
        <f t="shared" si="1"/>
        <v>% ABAIXO DO MINIMO</v>
      </c>
    </row>
    <row r="96" spans="2:19" ht="41.4" x14ac:dyDescent="0.3">
      <c r="B96" s="103"/>
      <c r="C96" s="51">
        <v>3</v>
      </c>
      <c r="D96" s="51" t="s">
        <v>335</v>
      </c>
      <c r="E96" s="51" t="s">
        <v>354</v>
      </c>
      <c r="F96" s="21" t="s">
        <v>3</v>
      </c>
      <c r="G96" s="25">
        <v>0.1</v>
      </c>
      <c r="H96" s="21" t="s">
        <v>3</v>
      </c>
      <c r="I96" s="25">
        <v>0.1</v>
      </c>
      <c r="J96" s="21"/>
      <c r="K96" s="25"/>
      <c r="L96" s="25"/>
      <c r="M96" s="25"/>
      <c r="N96" s="21" t="s">
        <v>3</v>
      </c>
      <c r="O96" s="49">
        <v>7.4999999999999997E-2</v>
      </c>
      <c r="P96" s="95"/>
      <c r="Q96" s="42" t="s">
        <v>3</v>
      </c>
      <c r="R96" s="24">
        <v>10000</v>
      </c>
      <c r="S96" s="18" t="str">
        <f t="shared" si="1"/>
        <v>% ABAIXO DO MINIMO</v>
      </c>
    </row>
    <row r="97" spans="2:19" ht="41.4" x14ac:dyDescent="0.3">
      <c r="B97" s="103"/>
      <c r="C97" s="51">
        <v>4</v>
      </c>
      <c r="D97" s="51" t="s">
        <v>335</v>
      </c>
      <c r="E97" s="51" t="s">
        <v>355</v>
      </c>
      <c r="F97" s="21" t="s">
        <v>3</v>
      </c>
      <c r="G97" s="25">
        <v>0.03</v>
      </c>
      <c r="H97" s="21" t="s">
        <v>3</v>
      </c>
      <c r="I97" s="25">
        <v>0.05</v>
      </c>
      <c r="J97" s="21"/>
      <c r="K97" s="25"/>
      <c r="L97" s="25"/>
      <c r="M97" s="25"/>
      <c r="N97" s="21" t="s">
        <v>3</v>
      </c>
      <c r="O97" s="49">
        <v>3.5000000000000003E-2</v>
      </c>
      <c r="P97" s="95"/>
      <c r="Q97" s="42" t="s">
        <v>3</v>
      </c>
      <c r="R97" s="24">
        <v>10000</v>
      </c>
      <c r="S97" s="18" t="str">
        <f t="shared" si="1"/>
        <v>% ABAIXO DO MINIMO</v>
      </c>
    </row>
    <row r="98" spans="2:19" ht="12.75" customHeight="1" x14ac:dyDescent="0.3">
      <c r="B98" s="27"/>
      <c r="C98" s="100" t="s">
        <v>313</v>
      </c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2"/>
      <c r="P98" s="50"/>
      <c r="Q98" s="50"/>
      <c r="R98" s="24">
        <f>SUM(R94:R97)</f>
        <v>41200</v>
      </c>
    </row>
    <row r="99" spans="2:19" ht="12.75" customHeight="1" x14ac:dyDescent="0.3">
      <c r="B99" s="29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28"/>
    </row>
    <row r="100" spans="2:19" ht="12.75" customHeight="1" x14ac:dyDescent="0.3">
      <c r="C100" s="33"/>
      <c r="D100" s="33"/>
      <c r="E100" s="34" t="s">
        <v>327</v>
      </c>
      <c r="O100" s="39" t="s">
        <v>332</v>
      </c>
      <c r="P100" s="39" t="s">
        <v>333</v>
      </c>
    </row>
    <row r="101" spans="2:19" ht="12.75" customHeight="1" x14ac:dyDescent="0.3">
      <c r="B101" s="33"/>
      <c r="C101" s="33"/>
      <c r="D101" s="33"/>
      <c r="E101" s="34" t="s">
        <v>328</v>
      </c>
      <c r="O101" s="35">
        <f>SUM(P95+P96+P97)/3</f>
        <v>0</v>
      </c>
      <c r="P101" s="35">
        <f>P94</f>
        <v>0</v>
      </c>
    </row>
    <row r="102" spans="2:19" ht="12.75" customHeight="1" x14ac:dyDescent="0.3">
      <c r="B102" s="33"/>
      <c r="C102" s="33"/>
      <c r="D102" s="33"/>
      <c r="E102" s="34" t="s">
        <v>329</v>
      </c>
      <c r="O102" s="40" t="s">
        <v>331</v>
      </c>
      <c r="P102" s="41">
        <f>0.6*O101+0.4*P101</f>
        <v>0</v>
      </c>
    </row>
    <row r="103" spans="2:19" ht="12.75" customHeight="1" x14ac:dyDescent="0.3">
      <c r="B103" s="33"/>
      <c r="C103" s="33"/>
      <c r="D103" s="33"/>
      <c r="E103" s="34" t="s">
        <v>330</v>
      </c>
    </row>
    <row r="104" spans="2:19" x14ac:dyDescent="0.3">
      <c r="B104" s="33"/>
      <c r="C104" s="33"/>
      <c r="D104" s="33"/>
      <c r="E104" s="33"/>
    </row>
    <row r="106" spans="2:19" ht="15" customHeight="1" x14ac:dyDescent="0.3">
      <c r="B106" s="104" t="s">
        <v>362</v>
      </c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</row>
    <row r="107" spans="2:19" ht="69" x14ac:dyDescent="0.3">
      <c r="B107" s="51" t="s">
        <v>0</v>
      </c>
      <c r="C107" s="51" t="s">
        <v>1</v>
      </c>
      <c r="D107" s="51" t="s">
        <v>334</v>
      </c>
      <c r="E107" s="51" t="s">
        <v>2</v>
      </c>
      <c r="F107" s="51" t="s">
        <v>4</v>
      </c>
      <c r="G107" s="51" t="s">
        <v>5</v>
      </c>
      <c r="H107" s="51" t="s">
        <v>4</v>
      </c>
      <c r="I107" s="51" t="s">
        <v>5</v>
      </c>
      <c r="J107" s="51" t="s">
        <v>4</v>
      </c>
      <c r="K107" s="51" t="s">
        <v>5</v>
      </c>
      <c r="L107" s="51"/>
      <c r="M107" s="51"/>
      <c r="N107" s="51" t="s">
        <v>4</v>
      </c>
      <c r="O107" s="51" t="s">
        <v>322</v>
      </c>
      <c r="P107" s="43" t="s">
        <v>324</v>
      </c>
      <c r="Q107" s="51" t="s">
        <v>326</v>
      </c>
      <c r="R107" s="19" t="s">
        <v>306</v>
      </c>
    </row>
    <row r="108" spans="2:19" ht="41.4" x14ac:dyDescent="0.3">
      <c r="B108" s="103">
        <v>8</v>
      </c>
      <c r="C108" s="51">
        <v>1</v>
      </c>
      <c r="D108" s="51">
        <v>100</v>
      </c>
      <c r="E108" s="51" t="s">
        <v>360</v>
      </c>
      <c r="F108" s="20">
        <v>105</v>
      </c>
      <c r="G108" s="21" t="s">
        <v>3</v>
      </c>
      <c r="H108" s="20">
        <v>100</v>
      </c>
      <c r="I108" s="21" t="s">
        <v>3</v>
      </c>
      <c r="J108" s="20">
        <v>45</v>
      </c>
      <c r="K108" s="21" t="s">
        <v>3</v>
      </c>
      <c r="L108" s="21"/>
      <c r="M108" s="21"/>
      <c r="N108" s="26">
        <v>112</v>
      </c>
      <c r="O108" s="21" t="s">
        <v>323</v>
      </c>
      <c r="P108" s="91"/>
      <c r="Q108" s="23">
        <f>N108-N108*P108</f>
        <v>112</v>
      </c>
      <c r="R108" s="24">
        <f>Q108*D108</f>
        <v>11200</v>
      </c>
    </row>
    <row r="109" spans="2:19" ht="41.4" x14ac:dyDescent="0.3">
      <c r="B109" s="103"/>
      <c r="C109" s="51">
        <v>2</v>
      </c>
      <c r="D109" s="51" t="s">
        <v>335</v>
      </c>
      <c r="E109" s="51" t="s">
        <v>353</v>
      </c>
      <c r="F109" s="21" t="s">
        <v>3</v>
      </c>
      <c r="G109" s="25">
        <v>0.1</v>
      </c>
      <c r="H109" s="21" t="s">
        <v>3</v>
      </c>
      <c r="I109" s="25">
        <v>0.1</v>
      </c>
      <c r="J109" s="21" t="s">
        <v>3</v>
      </c>
      <c r="K109" s="25"/>
      <c r="L109" s="25"/>
      <c r="M109" s="25"/>
      <c r="N109" s="21" t="s">
        <v>3</v>
      </c>
      <c r="O109" s="49">
        <v>7.4999999999999997E-2</v>
      </c>
      <c r="P109" s="95"/>
      <c r="Q109" s="42" t="s">
        <v>3</v>
      </c>
      <c r="R109" s="24">
        <v>8000</v>
      </c>
      <c r="S109" s="18" t="str">
        <f t="shared" si="1"/>
        <v>% ABAIXO DO MINIMO</v>
      </c>
    </row>
    <row r="110" spans="2:19" ht="41.4" x14ac:dyDescent="0.3">
      <c r="B110" s="103"/>
      <c r="C110" s="51">
        <v>3</v>
      </c>
      <c r="D110" s="51" t="s">
        <v>335</v>
      </c>
      <c r="E110" s="51" t="s">
        <v>354</v>
      </c>
      <c r="F110" s="21" t="s">
        <v>3</v>
      </c>
      <c r="G110" s="25">
        <v>0.1</v>
      </c>
      <c r="H110" s="21" t="s">
        <v>3</v>
      </c>
      <c r="I110" s="25">
        <v>0.1</v>
      </c>
      <c r="J110" s="21" t="s">
        <v>3</v>
      </c>
      <c r="K110" s="25"/>
      <c r="L110" s="25"/>
      <c r="M110" s="25"/>
      <c r="N110" s="21" t="s">
        <v>3</v>
      </c>
      <c r="O110" s="49">
        <v>7.4999999999999997E-2</v>
      </c>
      <c r="P110" s="95"/>
      <c r="Q110" s="42" t="s">
        <v>3</v>
      </c>
      <c r="R110" s="24">
        <v>6000</v>
      </c>
      <c r="S110" s="18" t="str">
        <f t="shared" si="1"/>
        <v>% ABAIXO DO MINIMO</v>
      </c>
    </row>
    <row r="111" spans="2:19" ht="41.4" x14ac:dyDescent="0.3">
      <c r="B111" s="103"/>
      <c r="C111" s="51">
        <v>4</v>
      </c>
      <c r="D111" s="51" t="s">
        <v>335</v>
      </c>
      <c r="E111" s="51" t="s">
        <v>355</v>
      </c>
      <c r="F111" s="21" t="s">
        <v>3</v>
      </c>
      <c r="G111" s="25">
        <v>0.03</v>
      </c>
      <c r="H111" s="21" t="s">
        <v>3</v>
      </c>
      <c r="I111" s="25">
        <v>0.05</v>
      </c>
      <c r="J111" s="21" t="s">
        <v>3</v>
      </c>
      <c r="K111" s="25"/>
      <c r="L111" s="25"/>
      <c r="M111" s="25"/>
      <c r="N111" s="21" t="s">
        <v>3</v>
      </c>
      <c r="O111" s="49">
        <v>3.5000000000000003E-2</v>
      </c>
      <c r="P111" s="95"/>
      <c r="Q111" s="42" t="s">
        <v>3</v>
      </c>
      <c r="R111" s="24">
        <v>6000</v>
      </c>
      <c r="S111" s="18" t="str">
        <f t="shared" si="1"/>
        <v>% ABAIXO DO MINIMO</v>
      </c>
    </row>
    <row r="112" spans="2:19" x14ac:dyDescent="0.3">
      <c r="B112" s="27"/>
      <c r="C112" s="100" t="s">
        <v>314</v>
      </c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2"/>
      <c r="P112" s="50"/>
      <c r="Q112" s="50"/>
      <c r="R112" s="24">
        <f>SUM(R108:R111)</f>
        <v>31200</v>
      </c>
    </row>
    <row r="113" spans="2:19" x14ac:dyDescent="0.3">
      <c r="B113" s="29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28"/>
    </row>
    <row r="114" spans="2:19" x14ac:dyDescent="0.3">
      <c r="C114" s="33"/>
      <c r="D114" s="33"/>
      <c r="E114" s="34" t="s">
        <v>327</v>
      </c>
      <c r="O114" s="39" t="s">
        <v>332</v>
      </c>
      <c r="P114" s="39" t="s">
        <v>333</v>
      </c>
    </row>
    <row r="115" spans="2:19" x14ac:dyDescent="0.3">
      <c r="B115" s="33"/>
      <c r="C115" s="33"/>
      <c r="D115" s="33"/>
      <c r="E115" s="34" t="s">
        <v>328</v>
      </c>
      <c r="O115" s="35">
        <f>SUM(P109+P110+P111)/3</f>
        <v>0</v>
      </c>
      <c r="P115" s="35">
        <f>P108</f>
        <v>0</v>
      </c>
    </row>
    <row r="116" spans="2:19" x14ac:dyDescent="0.3">
      <c r="B116" s="33"/>
      <c r="C116" s="33"/>
      <c r="D116" s="33"/>
      <c r="E116" s="34" t="s">
        <v>329</v>
      </c>
      <c r="O116" s="40" t="s">
        <v>331</v>
      </c>
      <c r="P116" s="41">
        <f>0.6*O115+0.4*P115</f>
        <v>0</v>
      </c>
    </row>
    <row r="117" spans="2:19" x14ac:dyDescent="0.3">
      <c r="B117" s="33"/>
      <c r="C117" s="33"/>
      <c r="D117" s="33"/>
      <c r="E117" s="34" t="s">
        <v>330</v>
      </c>
    </row>
    <row r="118" spans="2:19" x14ac:dyDescent="0.3">
      <c r="B118" s="33"/>
      <c r="C118" s="33"/>
      <c r="D118" s="33"/>
      <c r="E118" s="44"/>
    </row>
    <row r="119" spans="2:19" x14ac:dyDescent="0.3">
      <c r="B119" s="33"/>
      <c r="C119" s="33"/>
      <c r="D119" s="33"/>
      <c r="E119" s="33"/>
    </row>
    <row r="120" spans="2:19" ht="15" customHeight="1" x14ac:dyDescent="0.3">
      <c r="B120" s="104" t="s">
        <v>363</v>
      </c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</row>
    <row r="121" spans="2:19" ht="69" x14ac:dyDescent="0.3">
      <c r="B121" s="51" t="s">
        <v>0</v>
      </c>
      <c r="C121" s="51" t="s">
        <v>1</v>
      </c>
      <c r="D121" s="51" t="s">
        <v>334</v>
      </c>
      <c r="E121" s="51" t="s">
        <v>2</v>
      </c>
      <c r="F121" s="51" t="s">
        <v>4</v>
      </c>
      <c r="G121" s="51" t="s">
        <v>5</v>
      </c>
      <c r="H121" s="51" t="s">
        <v>4</v>
      </c>
      <c r="I121" s="51" t="s">
        <v>5</v>
      </c>
      <c r="J121" s="51"/>
      <c r="K121" s="51"/>
      <c r="L121" s="51"/>
      <c r="M121" s="51"/>
      <c r="N121" s="51" t="s">
        <v>4</v>
      </c>
      <c r="O121" s="51" t="s">
        <v>322</v>
      </c>
      <c r="P121" s="43" t="s">
        <v>324</v>
      </c>
      <c r="Q121" s="51" t="s">
        <v>326</v>
      </c>
      <c r="R121" s="19" t="s">
        <v>306</v>
      </c>
    </row>
    <row r="122" spans="2:19" ht="27.6" x14ac:dyDescent="0.3">
      <c r="B122" s="103">
        <v>9</v>
      </c>
      <c r="C122" s="51">
        <v>1</v>
      </c>
      <c r="D122" s="51">
        <v>100</v>
      </c>
      <c r="E122" s="51" t="s">
        <v>364</v>
      </c>
      <c r="F122" s="20">
        <v>105</v>
      </c>
      <c r="G122" s="21" t="s">
        <v>3</v>
      </c>
      <c r="H122" s="20">
        <v>100</v>
      </c>
      <c r="I122" s="21" t="s">
        <v>3</v>
      </c>
      <c r="J122" s="20"/>
      <c r="K122" s="21"/>
      <c r="L122" s="21"/>
      <c r="M122" s="21"/>
      <c r="N122" s="26">
        <v>112</v>
      </c>
      <c r="O122" s="21" t="s">
        <v>323</v>
      </c>
      <c r="P122" s="91"/>
      <c r="Q122" s="23">
        <f>N122-N122*P122</f>
        <v>112</v>
      </c>
      <c r="R122" s="24">
        <f>Q122*D122</f>
        <v>11200</v>
      </c>
    </row>
    <row r="123" spans="2:19" ht="41.4" x14ac:dyDescent="0.3">
      <c r="B123" s="103"/>
      <c r="C123" s="51">
        <v>2</v>
      </c>
      <c r="D123" s="51" t="s">
        <v>335</v>
      </c>
      <c r="E123" s="51" t="s">
        <v>353</v>
      </c>
      <c r="F123" s="21" t="s">
        <v>3</v>
      </c>
      <c r="G123" s="25">
        <v>0.1</v>
      </c>
      <c r="H123" s="21" t="s">
        <v>3</v>
      </c>
      <c r="I123" s="25">
        <v>0.1</v>
      </c>
      <c r="J123" s="21"/>
      <c r="K123" s="25"/>
      <c r="L123" s="25"/>
      <c r="M123" s="25"/>
      <c r="N123" s="21" t="s">
        <v>3</v>
      </c>
      <c r="O123" s="49">
        <v>7.4999999999999997E-2</v>
      </c>
      <c r="P123" s="95"/>
      <c r="Q123" s="42" t="s">
        <v>3</v>
      </c>
      <c r="R123" s="24">
        <v>10000</v>
      </c>
      <c r="S123" s="18" t="str">
        <f t="shared" ref="S123:S167" si="2">IF(P123&gt;=O123,"CORRETO","% ABAIXO DO MINIMO")</f>
        <v>% ABAIXO DO MINIMO</v>
      </c>
    </row>
    <row r="124" spans="2:19" ht="41.4" x14ac:dyDescent="0.3">
      <c r="B124" s="103"/>
      <c r="C124" s="51">
        <v>3</v>
      </c>
      <c r="D124" s="51" t="s">
        <v>335</v>
      </c>
      <c r="E124" s="51" t="s">
        <v>354</v>
      </c>
      <c r="F124" s="21" t="s">
        <v>3</v>
      </c>
      <c r="G124" s="25">
        <v>0.1</v>
      </c>
      <c r="H124" s="21" t="s">
        <v>3</v>
      </c>
      <c r="I124" s="25">
        <v>0.1</v>
      </c>
      <c r="J124" s="21"/>
      <c r="K124" s="25"/>
      <c r="L124" s="25"/>
      <c r="M124" s="25"/>
      <c r="N124" s="21" t="s">
        <v>3</v>
      </c>
      <c r="O124" s="49">
        <v>7.4999999999999997E-2</v>
      </c>
      <c r="P124" s="95"/>
      <c r="Q124" s="42" t="s">
        <v>3</v>
      </c>
      <c r="R124" s="24">
        <v>8000</v>
      </c>
      <c r="S124" s="18" t="str">
        <f t="shared" si="2"/>
        <v>% ABAIXO DO MINIMO</v>
      </c>
    </row>
    <row r="125" spans="2:19" ht="41.4" x14ac:dyDescent="0.3">
      <c r="B125" s="103"/>
      <c r="C125" s="51">
        <v>4</v>
      </c>
      <c r="D125" s="51" t="s">
        <v>335</v>
      </c>
      <c r="E125" s="51" t="s">
        <v>355</v>
      </c>
      <c r="F125" s="21" t="s">
        <v>3</v>
      </c>
      <c r="G125" s="25">
        <v>0.03</v>
      </c>
      <c r="H125" s="21" t="s">
        <v>3</v>
      </c>
      <c r="I125" s="25">
        <v>0.05</v>
      </c>
      <c r="J125" s="21"/>
      <c r="K125" s="25"/>
      <c r="L125" s="25"/>
      <c r="M125" s="25"/>
      <c r="N125" s="21" t="s">
        <v>3</v>
      </c>
      <c r="O125" s="49">
        <v>3.5000000000000003E-2</v>
      </c>
      <c r="P125" s="95"/>
      <c r="Q125" s="42" t="s">
        <v>3</v>
      </c>
      <c r="R125" s="24">
        <v>8000</v>
      </c>
      <c r="S125" s="18" t="str">
        <f t="shared" si="2"/>
        <v>% ABAIXO DO MINIMO</v>
      </c>
    </row>
    <row r="126" spans="2:19" x14ac:dyDescent="0.3">
      <c r="B126" s="27"/>
      <c r="C126" s="100" t="s">
        <v>315</v>
      </c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2"/>
      <c r="P126" s="50"/>
      <c r="Q126" s="50"/>
      <c r="R126" s="24">
        <f>SUM(R122:R125)</f>
        <v>37200</v>
      </c>
    </row>
    <row r="127" spans="2:19" x14ac:dyDescent="0.3">
      <c r="B127" s="29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28"/>
    </row>
    <row r="128" spans="2:19" x14ac:dyDescent="0.3">
      <c r="C128" s="33"/>
      <c r="D128" s="33"/>
      <c r="E128" s="34" t="s">
        <v>327</v>
      </c>
      <c r="O128" s="39" t="s">
        <v>332</v>
      </c>
      <c r="P128" s="39" t="s">
        <v>333</v>
      </c>
    </row>
    <row r="129" spans="2:19" x14ac:dyDescent="0.3">
      <c r="B129" s="33"/>
      <c r="C129" s="33"/>
      <c r="D129" s="33"/>
      <c r="E129" s="34" t="s">
        <v>328</v>
      </c>
      <c r="O129" s="35">
        <f>SUM(P123+P124+P125)/3</f>
        <v>0</v>
      </c>
      <c r="P129" s="35">
        <f>P122</f>
        <v>0</v>
      </c>
    </row>
    <row r="130" spans="2:19" x14ac:dyDescent="0.3">
      <c r="B130" s="33"/>
      <c r="C130" s="33"/>
      <c r="D130" s="33"/>
      <c r="E130" s="34" t="s">
        <v>329</v>
      </c>
      <c r="O130" s="40" t="s">
        <v>331</v>
      </c>
      <c r="P130" s="41">
        <f>0.6*O129+0.4*P129</f>
        <v>0</v>
      </c>
    </row>
    <row r="131" spans="2:19" x14ac:dyDescent="0.3">
      <c r="B131" s="33"/>
      <c r="C131" s="33"/>
      <c r="D131" s="33"/>
      <c r="E131" s="34" t="s">
        <v>330</v>
      </c>
    </row>
    <row r="132" spans="2:19" x14ac:dyDescent="0.3">
      <c r="B132" s="33"/>
      <c r="C132" s="33"/>
      <c r="D132" s="33"/>
      <c r="E132" s="33"/>
    </row>
    <row r="134" spans="2:19" ht="12.75" customHeight="1" x14ac:dyDescent="0.3">
      <c r="B134" s="104" t="s">
        <v>365</v>
      </c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</row>
    <row r="135" spans="2:19" ht="69" x14ac:dyDescent="0.3">
      <c r="B135" s="51" t="s">
        <v>0</v>
      </c>
      <c r="C135" s="51" t="s">
        <v>1</v>
      </c>
      <c r="D135" s="51" t="s">
        <v>334</v>
      </c>
      <c r="E135" s="51" t="s">
        <v>2</v>
      </c>
      <c r="F135" s="51" t="s">
        <v>4</v>
      </c>
      <c r="G135" s="51" t="s">
        <v>5</v>
      </c>
      <c r="H135" s="51" t="s">
        <v>4</v>
      </c>
      <c r="I135" s="51" t="s">
        <v>5</v>
      </c>
      <c r="J135" s="51"/>
      <c r="K135" s="51"/>
      <c r="L135" s="51"/>
      <c r="M135" s="51"/>
      <c r="N135" s="51" t="s">
        <v>4</v>
      </c>
      <c r="O135" s="51" t="s">
        <v>322</v>
      </c>
      <c r="P135" s="43" t="s">
        <v>324</v>
      </c>
      <c r="Q135" s="51" t="s">
        <v>326</v>
      </c>
      <c r="R135" s="19" t="s">
        <v>306</v>
      </c>
    </row>
    <row r="136" spans="2:19" ht="41.4" x14ac:dyDescent="0.3">
      <c r="B136" s="103">
        <v>10</v>
      </c>
      <c r="C136" s="51">
        <v>1</v>
      </c>
      <c r="D136" s="51">
        <v>100</v>
      </c>
      <c r="E136" s="51" t="s">
        <v>360</v>
      </c>
      <c r="F136" s="20">
        <v>120</v>
      </c>
      <c r="G136" s="21" t="s">
        <v>3</v>
      </c>
      <c r="H136" s="20">
        <v>110</v>
      </c>
      <c r="I136" s="21" t="s">
        <v>3</v>
      </c>
      <c r="J136" s="20"/>
      <c r="K136" s="21"/>
      <c r="L136" s="21"/>
      <c r="M136" s="21"/>
      <c r="N136" s="26">
        <v>112</v>
      </c>
      <c r="O136" s="21" t="s">
        <v>323</v>
      </c>
      <c r="P136" s="91"/>
      <c r="Q136" s="23">
        <f>N136-N136*P136</f>
        <v>112</v>
      </c>
      <c r="R136" s="24">
        <f>Q136*D136</f>
        <v>11200</v>
      </c>
    </row>
    <row r="137" spans="2:19" ht="41.4" x14ac:dyDescent="0.3">
      <c r="B137" s="103"/>
      <c r="C137" s="51">
        <v>2</v>
      </c>
      <c r="D137" s="51" t="s">
        <v>335</v>
      </c>
      <c r="E137" s="51" t="s">
        <v>353</v>
      </c>
      <c r="F137" s="21" t="s">
        <v>3</v>
      </c>
      <c r="G137" s="25">
        <v>0.1</v>
      </c>
      <c r="H137" s="21" t="s">
        <v>3</v>
      </c>
      <c r="I137" s="25">
        <v>0.1</v>
      </c>
      <c r="J137" s="21"/>
      <c r="K137" s="25"/>
      <c r="L137" s="25"/>
      <c r="M137" s="25"/>
      <c r="N137" s="21" t="s">
        <v>3</v>
      </c>
      <c r="O137" s="49">
        <v>7.4999999999999997E-2</v>
      </c>
      <c r="P137" s="95"/>
      <c r="Q137" s="42" t="s">
        <v>3</v>
      </c>
      <c r="R137" s="24">
        <v>10000</v>
      </c>
      <c r="S137" s="18" t="str">
        <f t="shared" si="2"/>
        <v>% ABAIXO DO MINIMO</v>
      </c>
    </row>
    <row r="138" spans="2:19" ht="41.4" x14ac:dyDescent="0.3">
      <c r="B138" s="103"/>
      <c r="C138" s="51">
        <v>3</v>
      </c>
      <c r="D138" s="51" t="s">
        <v>335</v>
      </c>
      <c r="E138" s="51" t="s">
        <v>366</v>
      </c>
      <c r="F138" s="21" t="s">
        <v>3</v>
      </c>
      <c r="G138" s="25">
        <v>0.1</v>
      </c>
      <c r="H138" s="21" t="s">
        <v>3</v>
      </c>
      <c r="I138" s="25">
        <v>0.1</v>
      </c>
      <c r="J138" s="21"/>
      <c r="K138" s="25"/>
      <c r="L138" s="25"/>
      <c r="M138" s="25"/>
      <c r="N138" s="21" t="s">
        <v>3</v>
      </c>
      <c r="O138" s="49">
        <v>7.4999999999999997E-2</v>
      </c>
      <c r="P138" s="95"/>
      <c r="Q138" s="42" t="s">
        <v>3</v>
      </c>
      <c r="R138" s="24">
        <v>10000</v>
      </c>
      <c r="S138" s="18" t="str">
        <f t="shared" si="2"/>
        <v>% ABAIXO DO MINIMO</v>
      </c>
    </row>
    <row r="139" spans="2:19" ht="41.4" x14ac:dyDescent="0.3">
      <c r="B139" s="103"/>
      <c r="C139" s="51">
        <v>4</v>
      </c>
      <c r="D139" s="51" t="s">
        <v>335</v>
      </c>
      <c r="E139" s="51" t="s">
        <v>367</v>
      </c>
      <c r="F139" s="21" t="s">
        <v>3</v>
      </c>
      <c r="G139" s="25">
        <v>0.03</v>
      </c>
      <c r="H139" s="21" t="s">
        <v>3</v>
      </c>
      <c r="I139" s="25">
        <v>0.05</v>
      </c>
      <c r="J139" s="21"/>
      <c r="K139" s="25"/>
      <c r="L139" s="25"/>
      <c r="M139" s="25"/>
      <c r="N139" s="21" t="s">
        <v>3</v>
      </c>
      <c r="O139" s="49">
        <v>3.5000000000000003E-2</v>
      </c>
      <c r="P139" s="95"/>
      <c r="Q139" s="42" t="s">
        <v>3</v>
      </c>
      <c r="R139" s="24">
        <v>10000</v>
      </c>
      <c r="S139" s="18" t="str">
        <f t="shared" si="2"/>
        <v>% ABAIXO DO MINIMO</v>
      </c>
    </row>
    <row r="140" spans="2:19" x14ac:dyDescent="0.3">
      <c r="B140" s="27"/>
      <c r="C140" s="100" t="s">
        <v>316</v>
      </c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2"/>
      <c r="P140" s="50"/>
      <c r="Q140" s="50"/>
      <c r="R140" s="24">
        <f>SUM(R136:R139)</f>
        <v>41200</v>
      </c>
    </row>
    <row r="141" spans="2:19" x14ac:dyDescent="0.3">
      <c r="B141" s="29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28"/>
    </row>
    <row r="142" spans="2:19" x14ac:dyDescent="0.3">
      <c r="C142" s="33"/>
      <c r="D142" s="33"/>
      <c r="E142" s="34" t="s">
        <v>327</v>
      </c>
      <c r="O142" s="39" t="s">
        <v>332</v>
      </c>
      <c r="P142" s="39" t="s">
        <v>333</v>
      </c>
    </row>
    <row r="143" spans="2:19" x14ac:dyDescent="0.3">
      <c r="B143" s="33"/>
      <c r="C143" s="33"/>
      <c r="D143" s="33"/>
      <c r="E143" s="34" t="s">
        <v>328</v>
      </c>
      <c r="O143" s="35">
        <f>SUM(P137+P138+P139)/3</f>
        <v>0</v>
      </c>
      <c r="P143" s="35">
        <f>P136</f>
        <v>0</v>
      </c>
    </row>
    <row r="144" spans="2:19" x14ac:dyDescent="0.3">
      <c r="B144" s="33"/>
      <c r="C144" s="33"/>
      <c r="D144" s="33"/>
      <c r="E144" s="34" t="s">
        <v>329</v>
      </c>
      <c r="O144" s="40" t="s">
        <v>331</v>
      </c>
      <c r="P144" s="41">
        <f>0.6*O143+0.4*P143</f>
        <v>0</v>
      </c>
    </row>
    <row r="145" spans="2:19" x14ac:dyDescent="0.3">
      <c r="B145" s="33"/>
      <c r="C145" s="33"/>
      <c r="D145" s="33"/>
      <c r="E145" s="34" t="s">
        <v>330</v>
      </c>
    </row>
    <row r="146" spans="2:19" x14ac:dyDescent="0.3">
      <c r="B146" s="33"/>
      <c r="C146" s="33"/>
      <c r="D146" s="33"/>
      <c r="E146" s="44"/>
    </row>
    <row r="147" spans="2:19" x14ac:dyDescent="0.3">
      <c r="B147" s="33"/>
      <c r="C147" s="33"/>
      <c r="D147" s="33"/>
      <c r="E147" s="33"/>
    </row>
    <row r="148" spans="2:19" ht="12.75" customHeight="1" x14ac:dyDescent="0.3">
      <c r="B148" s="104" t="s">
        <v>368</v>
      </c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</row>
    <row r="149" spans="2:19" ht="69" x14ac:dyDescent="0.3">
      <c r="B149" s="51" t="s">
        <v>0</v>
      </c>
      <c r="C149" s="51" t="s">
        <v>1</v>
      </c>
      <c r="D149" s="51" t="s">
        <v>334</v>
      </c>
      <c r="E149" s="51" t="s">
        <v>2</v>
      </c>
      <c r="F149" s="51" t="s">
        <v>4</v>
      </c>
      <c r="G149" s="51" t="s">
        <v>5</v>
      </c>
      <c r="H149" s="51" t="s">
        <v>4</v>
      </c>
      <c r="I149" s="51" t="s">
        <v>5</v>
      </c>
      <c r="J149" s="51"/>
      <c r="K149" s="51"/>
      <c r="L149" s="51"/>
      <c r="M149" s="51"/>
      <c r="N149" s="51" t="s">
        <v>4</v>
      </c>
      <c r="O149" s="51" t="s">
        <v>322</v>
      </c>
      <c r="P149" s="43" t="s">
        <v>324</v>
      </c>
      <c r="Q149" s="51" t="s">
        <v>326</v>
      </c>
      <c r="R149" s="19" t="s">
        <v>306</v>
      </c>
    </row>
    <row r="150" spans="2:19" ht="41.4" x14ac:dyDescent="0.3">
      <c r="B150" s="103">
        <v>11</v>
      </c>
      <c r="C150" s="51">
        <v>1</v>
      </c>
      <c r="D150" s="51">
        <v>100</v>
      </c>
      <c r="E150" s="51" t="s">
        <v>360</v>
      </c>
      <c r="F150" s="20">
        <v>120</v>
      </c>
      <c r="G150" s="21" t="s">
        <v>3</v>
      </c>
      <c r="H150" s="20">
        <v>110</v>
      </c>
      <c r="I150" s="21" t="s">
        <v>3</v>
      </c>
      <c r="J150" s="20"/>
      <c r="K150" s="21"/>
      <c r="L150" s="21"/>
      <c r="M150" s="21"/>
      <c r="N150" s="26">
        <v>112</v>
      </c>
      <c r="O150" s="21" t="s">
        <v>323</v>
      </c>
      <c r="P150" s="91"/>
      <c r="Q150" s="23">
        <f>N150-N150*P150</f>
        <v>112</v>
      </c>
      <c r="R150" s="24">
        <f>Q150*D150</f>
        <v>11200</v>
      </c>
    </row>
    <row r="151" spans="2:19" ht="41.4" x14ac:dyDescent="0.3">
      <c r="B151" s="103"/>
      <c r="C151" s="51">
        <v>2</v>
      </c>
      <c r="D151" s="51" t="s">
        <v>335</v>
      </c>
      <c r="E151" s="51" t="s">
        <v>353</v>
      </c>
      <c r="F151" s="21" t="s">
        <v>3</v>
      </c>
      <c r="G151" s="25">
        <v>0.1</v>
      </c>
      <c r="H151" s="21" t="s">
        <v>3</v>
      </c>
      <c r="I151" s="25">
        <v>0.1</v>
      </c>
      <c r="J151" s="21"/>
      <c r="K151" s="25"/>
      <c r="L151" s="25"/>
      <c r="M151" s="25"/>
      <c r="N151" s="21" t="s">
        <v>3</v>
      </c>
      <c r="O151" s="49">
        <v>7.4999999999999997E-2</v>
      </c>
      <c r="P151" s="95"/>
      <c r="Q151" s="42" t="s">
        <v>3</v>
      </c>
      <c r="R151" s="24">
        <v>10000</v>
      </c>
      <c r="S151" s="18" t="str">
        <f t="shared" si="2"/>
        <v>% ABAIXO DO MINIMO</v>
      </c>
    </row>
    <row r="152" spans="2:19" ht="41.4" x14ac:dyDescent="0.3">
      <c r="B152" s="103"/>
      <c r="C152" s="51">
        <v>3</v>
      </c>
      <c r="D152" s="51" t="s">
        <v>335</v>
      </c>
      <c r="E152" s="51" t="s">
        <v>354</v>
      </c>
      <c r="F152" s="21" t="s">
        <v>3</v>
      </c>
      <c r="G152" s="25">
        <v>0.1</v>
      </c>
      <c r="H152" s="21" t="s">
        <v>3</v>
      </c>
      <c r="I152" s="25">
        <v>0.1</v>
      </c>
      <c r="J152" s="21"/>
      <c r="K152" s="25"/>
      <c r="L152" s="25"/>
      <c r="M152" s="25"/>
      <c r="N152" s="21" t="s">
        <v>3</v>
      </c>
      <c r="O152" s="49">
        <v>7.4999999999999997E-2</v>
      </c>
      <c r="P152" s="95"/>
      <c r="Q152" s="42" t="s">
        <v>3</v>
      </c>
      <c r="R152" s="24">
        <v>10000</v>
      </c>
      <c r="S152" s="18" t="str">
        <f t="shared" si="2"/>
        <v>% ABAIXO DO MINIMO</v>
      </c>
    </row>
    <row r="153" spans="2:19" ht="41.4" x14ac:dyDescent="0.3">
      <c r="B153" s="103"/>
      <c r="C153" s="51">
        <v>4</v>
      </c>
      <c r="D153" s="51" t="s">
        <v>335</v>
      </c>
      <c r="E153" s="51" t="s">
        <v>355</v>
      </c>
      <c r="F153" s="21" t="s">
        <v>3</v>
      </c>
      <c r="G153" s="25">
        <v>0.03</v>
      </c>
      <c r="H153" s="21" t="s">
        <v>3</v>
      </c>
      <c r="I153" s="25">
        <v>0.05</v>
      </c>
      <c r="J153" s="21"/>
      <c r="K153" s="25"/>
      <c r="L153" s="25"/>
      <c r="M153" s="25"/>
      <c r="N153" s="21" t="s">
        <v>3</v>
      </c>
      <c r="O153" s="49">
        <v>3.5000000000000003E-2</v>
      </c>
      <c r="P153" s="95"/>
      <c r="Q153" s="42" t="s">
        <v>3</v>
      </c>
      <c r="R153" s="24">
        <v>10000</v>
      </c>
      <c r="S153" s="18" t="str">
        <f t="shared" si="2"/>
        <v>% ABAIXO DO MINIMO</v>
      </c>
    </row>
    <row r="154" spans="2:19" x14ac:dyDescent="0.3">
      <c r="B154" s="27"/>
      <c r="C154" s="100" t="s">
        <v>317</v>
      </c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2"/>
      <c r="P154" s="50"/>
      <c r="Q154" s="50"/>
      <c r="R154" s="24">
        <f>SUM(R150:R153)</f>
        <v>41200</v>
      </c>
    </row>
    <row r="155" spans="2:19" x14ac:dyDescent="0.3">
      <c r="B155" s="29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28"/>
    </row>
    <row r="156" spans="2:19" x14ac:dyDescent="0.3">
      <c r="C156" s="33"/>
      <c r="D156" s="33"/>
      <c r="E156" s="34" t="s">
        <v>327</v>
      </c>
      <c r="O156" s="39" t="s">
        <v>332</v>
      </c>
      <c r="P156" s="39" t="s">
        <v>333</v>
      </c>
    </row>
    <row r="157" spans="2:19" x14ac:dyDescent="0.3">
      <c r="B157" s="33"/>
      <c r="C157" s="33"/>
      <c r="D157" s="33"/>
      <c r="E157" s="34" t="s">
        <v>328</v>
      </c>
      <c r="O157" s="35">
        <f>SUM(P151+P152+P153)/3</f>
        <v>0</v>
      </c>
      <c r="P157" s="35">
        <f>P150</f>
        <v>0</v>
      </c>
    </row>
    <row r="158" spans="2:19" x14ac:dyDescent="0.3">
      <c r="B158" s="33"/>
      <c r="C158" s="33"/>
      <c r="D158" s="33"/>
      <c r="E158" s="34" t="s">
        <v>329</v>
      </c>
      <c r="O158" s="40" t="s">
        <v>331</v>
      </c>
      <c r="P158" s="41">
        <f>0.6*O157+0.4*P157</f>
        <v>0</v>
      </c>
    </row>
    <row r="159" spans="2:19" x14ac:dyDescent="0.3">
      <c r="B159" s="33"/>
      <c r="C159" s="33"/>
      <c r="D159" s="33"/>
      <c r="E159" s="34" t="s">
        <v>330</v>
      </c>
    </row>
    <row r="160" spans="2:19" x14ac:dyDescent="0.3">
      <c r="B160" s="33"/>
      <c r="C160" s="33"/>
      <c r="D160" s="33"/>
      <c r="E160" s="33"/>
    </row>
    <row r="162" spans="2:19" ht="15" customHeight="1" x14ac:dyDescent="0.3">
      <c r="B162" s="104" t="s">
        <v>369</v>
      </c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</row>
    <row r="163" spans="2:19" ht="69" x14ac:dyDescent="0.3">
      <c r="B163" s="51" t="s">
        <v>0</v>
      </c>
      <c r="C163" s="51" t="s">
        <v>1</v>
      </c>
      <c r="D163" s="51" t="s">
        <v>334</v>
      </c>
      <c r="E163" s="51" t="s">
        <v>2</v>
      </c>
      <c r="F163" s="51" t="s">
        <v>4</v>
      </c>
      <c r="G163" s="51" t="s">
        <v>5</v>
      </c>
      <c r="H163" s="51" t="s">
        <v>4</v>
      </c>
      <c r="I163" s="51" t="s">
        <v>5</v>
      </c>
      <c r="J163" s="51" t="s">
        <v>4</v>
      </c>
      <c r="K163" s="51" t="s">
        <v>5</v>
      </c>
      <c r="L163" s="51" t="s">
        <v>4</v>
      </c>
      <c r="M163" s="51" t="s">
        <v>5</v>
      </c>
      <c r="N163" s="51" t="s">
        <v>4</v>
      </c>
      <c r="O163" s="51" t="s">
        <v>322</v>
      </c>
      <c r="P163" s="43" t="s">
        <v>324</v>
      </c>
      <c r="Q163" s="51" t="s">
        <v>326</v>
      </c>
      <c r="R163" s="19" t="s">
        <v>306</v>
      </c>
    </row>
    <row r="164" spans="2:19" ht="41.4" x14ac:dyDescent="0.3">
      <c r="B164" s="103">
        <v>12</v>
      </c>
      <c r="C164" s="51">
        <v>1</v>
      </c>
      <c r="D164" s="51">
        <v>100</v>
      </c>
      <c r="E164" s="51" t="s">
        <v>370</v>
      </c>
      <c r="F164" s="20">
        <v>145</v>
      </c>
      <c r="G164" s="21" t="s">
        <v>3</v>
      </c>
      <c r="H164" s="20">
        <v>130</v>
      </c>
      <c r="I164" s="21" t="s">
        <v>3</v>
      </c>
      <c r="J164" s="20">
        <v>120</v>
      </c>
      <c r="K164" s="21" t="s">
        <v>3</v>
      </c>
      <c r="L164" s="20">
        <v>85</v>
      </c>
      <c r="M164" s="21" t="s">
        <v>3</v>
      </c>
      <c r="N164" s="26">
        <v>176</v>
      </c>
      <c r="O164" s="21" t="s">
        <v>323</v>
      </c>
      <c r="P164" s="91"/>
      <c r="Q164" s="23">
        <f>N164-N164*P164</f>
        <v>176</v>
      </c>
      <c r="R164" s="24">
        <f>Q164*D164</f>
        <v>17600</v>
      </c>
    </row>
    <row r="165" spans="2:19" ht="41.4" x14ac:dyDescent="0.3">
      <c r="B165" s="103"/>
      <c r="C165" s="51">
        <v>2</v>
      </c>
      <c r="D165" s="51" t="s">
        <v>335</v>
      </c>
      <c r="E165" s="51" t="s">
        <v>371</v>
      </c>
      <c r="F165" s="21" t="s">
        <v>3</v>
      </c>
      <c r="G165" s="25">
        <v>0.1</v>
      </c>
      <c r="H165" s="21" t="s">
        <v>3</v>
      </c>
      <c r="I165" s="25">
        <v>0.1</v>
      </c>
      <c r="J165" s="21" t="s">
        <v>3</v>
      </c>
      <c r="K165" s="25">
        <v>0.1</v>
      </c>
      <c r="L165" s="21" t="s">
        <v>3</v>
      </c>
      <c r="M165" s="25"/>
      <c r="N165" s="21" t="s">
        <v>3</v>
      </c>
      <c r="O165" s="49">
        <v>7.4999999999999997E-2</v>
      </c>
      <c r="P165" s="95"/>
      <c r="Q165" s="42" t="s">
        <v>3</v>
      </c>
      <c r="R165" s="24">
        <v>10000</v>
      </c>
      <c r="S165" s="18" t="str">
        <f t="shared" si="2"/>
        <v>% ABAIXO DO MINIMO</v>
      </c>
    </row>
    <row r="166" spans="2:19" ht="41.4" x14ac:dyDescent="0.3">
      <c r="B166" s="103"/>
      <c r="C166" s="51">
        <v>3</v>
      </c>
      <c r="D166" s="51" t="s">
        <v>335</v>
      </c>
      <c r="E166" s="51" t="s">
        <v>372</v>
      </c>
      <c r="F166" s="21" t="s">
        <v>3</v>
      </c>
      <c r="G166" s="25">
        <v>0.15</v>
      </c>
      <c r="H166" s="21" t="s">
        <v>3</v>
      </c>
      <c r="I166" s="25">
        <v>0.1</v>
      </c>
      <c r="J166" s="21" t="s">
        <v>3</v>
      </c>
      <c r="K166" s="25">
        <v>0.1</v>
      </c>
      <c r="L166" s="21" t="s">
        <v>3</v>
      </c>
      <c r="M166" s="25"/>
      <c r="N166" s="21" t="s">
        <v>3</v>
      </c>
      <c r="O166" s="49">
        <v>7.4999999999999997E-2</v>
      </c>
      <c r="P166" s="95"/>
      <c r="Q166" s="42" t="s">
        <v>3</v>
      </c>
      <c r="R166" s="24">
        <v>10000</v>
      </c>
      <c r="S166" s="18" t="str">
        <f t="shared" si="2"/>
        <v>% ABAIXO DO MINIMO</v>
      </c>
    </row>
    <row r="167" spans="2:19" ht="41.4" x14ac:dyDescent="0.3">
      <c r="B167" s="103"/>
      <c r="C167" s="51">
        <v>4</v>
      </c>
      <c r="D167" s="51" t="s">
        <v>335</v>
      </c>
      <c r="E167" s="51" t="s">
        <v>373</v>
      </c>
      <c r="F167" s="21" t="s">
        <v>3</v>
      </c>
      <c r="G167" s="25">
        <v>0.3</v>
      </c>
      <c r="H167" s="21" t="s">
        <v>3</v>
      </c>
      <c r="I167" s="25">
        <v>0.04</v>
      </c>
      <c r="J167" s="21" t="s">
        <v>3</v>
      </c>
      <c r="K167" s="25">
        <v>0.05</v>
      </c>
      <c r="L167" s="21" t="s">
        <v>3</v>
      </c>
      <c r="M167" s="25"/>
      <c r="N167" s="21" t="s">
        <v>3</v>
      </c>
      <c r="O167" s="49">
        <v>3.5000000000000003E-2</v>
      </c>
      <c r="P167" s="95"/>
      <c r="Q167" s="42" t="s">
        <v>3</v>
      </c>
      <c r="R167" s="24">
        <v>10000</v>
      </c>
      <c r="S167" s="18" t="str">
        <f t="shared" si="2"/>
        <v>% ABAIXO DO MINIMO</v>
      </c>
    </row>
    <row r="168" spans="2:19" x14ac:dyDescent="0.3">
      <c r="B168" s="27"/>
      <c r="C168" s="100" t="s">
        <v>318</v>
      </c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2"/>
      <c r="P168" s="50"/>
      <c r="Q168" s="50"/>
      <c r="R168" s="24">
        <f>SUM(R164:R167)</f>
        <v>47600</v>
      </c>
    </row>
    <row r="169" spans="2:19" x14ac:dyDescent="0.3">
      <c r="B169" s="29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28"/>
    </row>
    <row r="170" spans="2:19" x14ac:dyDescent="0.3">
      <c r="C170" s="33"/>
      <c r="D170" s="33"/>
      <c r="E170" s="34" t="s">
        <v>327</v>
      </c>
      <c r="O170" s="39" t="s">
        <v>332</v>
      </c>
      <c r="P170" s="39" t="s">
        <v>333</v>
      </c>
    </row>
    <row r="171" spans="2:19" x14ac:dyDescent="0.3">
      <c r="B171" s="33"/>
      <c r="C171" s="33"/>
      <c r="D171" s="33"/>
      <c r="E171" s="34" t="s">
        <v>328</v>
      </c>
      <c r="O171" s="35">
        <f>SUM(P165+P166+P167)/3</f>
        <v>0</v>
      </c>
      <c r="P171" s="35">
        <f>P164</f>
        <v>0</v>
      </c>
    </row>
    <row r="172" spans="2:19" x14ac:dyDescent="0.3">
      <c r="B172" s="33"/>
      <c r="C172" s="33"/>
      <c r="D172" s="33"/>
      <c r="E172" s="34" t="s">
        <v>329</v>
      </c>
      <c r="O172" s="40" t="s">
        <v>331</v>
      </c>
      <c r="P172" s="41">
        <f>0.6*O171+0.4*P171</f>
        <v>0</v>
      </c>
    </row>
    <row r="173" spans="2:19" x14ac:dyDescent="0.3">
      <c r="B173" s="33"/>
      <c r="C173" s="33"/>
      <c r="D173" s="33"/>
      <c r="E173" s="34" t="s">
        <v>330</v>
      </c>
    </row>
    <row r="174" spans="2:19" x14ac:dyDescent="0.3">
      <c r="B174" s="33"/>
      <c r="C174" s="33"/>
      <c r="D174" s="33"/>
      <c r="E174" s="44"/>
    </row>
    <row r="175" spans="2:19" x14ac:dyDescent="0.3">
      <c r="B175" s="33"/>
      <c r="C175" s="33"/>
      <c r="D175" s="33"/>
      <c r="E175" s="44"/>
    </row>
    <row r="176" spans="2:19" ht="12.75" customHeight="1" x14ac:dyDescent="0.3">
      <c r="B176" s="104" t="s">
        <v>380</v>
      </c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</row>
    <row r="177" spans="2:19" ht="51.75" customHeight="1" x14ac:dyDescent="0.3">
      <c r="B177" s="45" t="s">
        <v>0</v>
      </c>
      <c r="C177" s="45" t="s">
        <v>1</v>
      </c>
      <c r="D177" s="51" t="s">
        <v>334</v>
      </c>
      <c r="E177" s="45" t="s">
        <v>2</v>
      </c>
      <c r="F177" s="45" t="s">
        <v>4</v>
      </c>
      <c r="G177" s="45" t="s">
        <v>5</v>
      </c>
      <c r="H177" s="45" t="s">
        <v>4</v>
      </c>
      <c r="I177" s="45" t="s">
        <v>5</v>
      </c>
      <c r="J177" s="45"/>
      <c r="K177" s="45"/>
      <c r="L177" s="45"/>
      <c r="M177" s="45"/>
      <c r="N177" s="45" t="s">
        <v>4</v>
      </c>
      <c r="O177" s="45" t="s">
        <v>322</v>
      </c>
      <c r="P177" s="46" t="s">
        <v>324</v>
      </c>
      <c r="Q177" s="45" t="s">
        <v>326</v>
      </c>
      <c r="R177" s="47" t="s">
        <v>306</v>
      </c>
    </row>
    <row r="178" spans="2:19" ht="41.4" x14ac:dyDescent="0.3">
      <c r="B178" s="103">
        <v>13</v>
      </c>
      <c r="C178" s="51">
        <v>1</v>
      </c>
      <c r="D178" s="51">
        <v>100</v>
      </c>
      <c r="E178" s="51" t="s">
        <v>374</v>
      </c>
      <c r="F178" s="20">
        <v>70</v>
      </c>
      <c r="G178" s="21" t="s">
        <v>3</v>
      </c>
      <c r="H178" s="20">
        <v>60</v>
      </c>
      <c r="I178" s="21" t="s">
        <v>3</v>
      </c>
      <c r="J178" s="20"/>
      <c r="K178" s="21"/>
      <c r="L178" s="21"/>
      <c r="M178" s="21"/>
      <c r="N178" s="26">
        <v>95</v>
      </c>
      <c r="O178" s="21" t="s">
        <v>323</v>
      </c>
      <c r="P178" s="91"/>
      <c r="Q178" s="23">
        <f>N178-N178*P178</f>
        <v>95</v>
      </c>
      <c r="R178" s="24">
        <v>9500</v>
      </c>
    </row>
    <row r="179" spans="2:19" ht="41.4" x14ac:dyDescent="0.3">
      <c r="B179" s="103"/>
      <c r="C179" s="51">
        <v>2</v>
      </c>
      <c r="D179" s="51" t="s">
        <v>335</v>
      </c>
      <c r="E179" s="51" t="s">
        <v>375</v>
      </c>
      <c r="F179" s="21" t="s">
        <v>3</v>
      </c>
      <c r="G179" s="25">
        <v>0.1</v>
      </c>
      <c r="H179" s="21" t="s">
        <v>3</v>
      </c>
      <c r="I179" s="25">
        <v>0.1</v>
      </c>
      <c r="J179" s="21"/>
      <c r="K179" s="25"/>
      <c r="L179" s="25"/>
      <c r="M179" s="25"/>
      <c r="N179" s="21" t="s">
        <v>3</v>
      </c>
      <c r="O179" s="49">
        <v>7.6999999999999999E-2</v>
      </c>
      <c r="P179" s="95"/>
      <c r="Q179" s="42" t="s">
        <v>3</v>
      </c>
      <c r="R179" s="24">
        <v>10000</v>
      </c>
      <c r="S179" s="18" t="str">
        <f t="shared" ref="S179:S181" si="3">IF(P179&gt;=O179,"CORRETO","% ABAIXO DO MINIMO")</f>
        <v>% ABAIXO DO MINIMO</v>
      </c>
    </row>
    <row r="180" spans="2:19" ht="41.4" x14ac:dyDescent="0.3">
      <c r="B180" s="103"/>
      <c r="C180" s="51">
        <v>3</v>
      </c>
      <c r="D180" s="51" t="s">
        <v>335</v>
      </c>
      <c r="E180" s="51" t="s">
        <v>376</v>
      </c>
      <c r="F180" s="21" t="s">
        <v>3</v>
      </c>
      <c r="G180" s="25">
        <v>0.1</v>
      </c>
      <c r="H180" s="21" t="s">
        <v>3</v>
      </c>
      <c r="I180" s="25">
        <v>0.1</v>
      </c>
      <c r="J180" s="21"/>
      <c r="K180" s="25"/>
      <c r="L180" s="25"/>
      <c r="M180" s="25"/>
      <c r="N180" s="21" t="s">
        <v>3</v>
      </c>
      <c r="O180" s="49">
        <v>7.6999999999999999E-2</v>
      </c>
      <c r="P180" s="95"/>
      <c r="Q180" s="42" t="s">
        <v>3</v>
      </c>
      <c r="R180" s="24">
        <v>10000</v>
      </c>
      <c r="S180" s="18" t="str">
        <f t="shared" si="3"/>
        <v>% ABAIXO DO MINIMO</v>
      </c>
    </row>
    <row r="181" spans="2:19" ht="41.4" x14ac:dyDescent="0.3">
      <c r="B181" s="103"/>
      <c r="C181" s="51">
        <v>4</v>
      </c>
      <c r="D181" s="51" t="s">
        <v>335</v>
      </c>
      <c r="E181" s="51" t="s">
        <v>377</v>
      </c>
      <c r="F181" s="21" t="s">
        <v>3</v>
      </c>
      <c r="G181" s="25">
        <v>0.04</v>
      </c>
      <c r="H181" s="21" t="s">
        <v>3</v>
      </c>
      <c r="I181" s="25">
        <v>0.05</v>
      </c>
      <c r="J181" s="21"/>
      <c r="K181" s="25"/>
      <c r="L181" s="25"/>
      <c r="M181" s="25"/>
      <c r="N181" s="21" t="s">
        <v>3</v>
      </c>
      <c r="O181" s="49">
        <v>0.04</v>
      </c>
      <c r="P181" s="95"/>
      <c r="Q181" s="42" t="s">
        <v>3</v>
      </c>
      <c r="R181" s="24">
        <v>10000</v>
      </c>
      <c r="S181" s="18" t="str">
        <f t="shared" si="3"/>
        <v>% ABAIXO DO MINIMO</v>
      </c>
    </row>
    <row r="182" spans="2:19" x14ac:dyDescent="0.3">
      <c r="B182" s="27"/>
      <c r="C182" s="100" t="s">
        <v>319</v>
      </c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2"/>
      <c r="P182" s="50"/>
      <c r="Q182" s="50"/>
      <c r="R182" s="24">
        <f>SUM(R178:R181)</f>
        <v>39500</v>
      </c>
    </row>
    <row r="183" spans="2:19" x14ac:dyDescent="0.3">
      <c r="B183" s="29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28"/>
    </row>
    <row r="184" spans="2:19" x14ac:dyDescent="0.3">
      <c r="C184" s="33"/>
      <c r="D184" s="33"/>
      <c r="E184" s="34" t="s">
        <v>327</v>
      </c>
      <c r="O184" s="39" t="s">
        <v>332</v>
      </c>
      <c r="P184" s="39" t="s">
        <v>333</v>
      </c>
    </row>
    <row r="185" spans="2:19" x14ac:dyDescent="0.3">
      <c r="B185" s="33"/>
      <c r="C185" s="33"/>
      <c r="D185" s="33"/>
      <c r="E185" s="34" t="s">
        <v>328</v>
      </c>
      <c r="O185" s="35">
        <f>SUM(P179+P180+P181)/3</f>
        <v>0</v>
      </c>
      <c r="P185" s="35">
        <f>P178</f>
        <v>0</v>
      </c>
    </row>
    <row r="186" spans="2:19" x14ac:dyDescent="0.3">
      <c r="B186" s="33"/>
      <c r="C186" s="33"/>
      <c r="D186" s="33"/>
      <c r="E186" s="34" t="s">
        <v>329</v>
      </c>
      <c r="O186" s="40" t="s">
        <v>331</v>
      </c>
      <c r="P186" s="41">
        <f>0.6*O185+0.4*P185</f>
        <v>0</v>
      </c>
    </row>
    <row r="187" spans="2:19" x14ac:dyDescent="0.3">
      <c r="B187" s="33"/>
      <c r="C187" s="33"/>
      <c r="D187" s="33"/>
      <c r="E187" s="34" t="s">
        <v>330</v>
      </c>
    </row>
    <row r="188" spans="2:19" x14ac:dyDescent="0.3">
      <c r="B188" s="33"/>
      <c r="C188" s="33"/>
      <c r="D188" s="33"/>
      <c r="E188" s="33"/>
    </row>
    <row r="190" spans="2:19" ht="12.75" customHeight="1" x14ac:dyDescent="0.3">
      <c r="B190" s="104" t="s">
        <v>381</v>
      </c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</row>
    <row r="191" spans="2:19" ht="69" x14ac:dyDescent="0.3">
      <c r="B191" s="51" t="s">
        <v>0</v>
      </c>
      <c r="C191" s="51" t="s">
        <v>1</v>
      </c>
      <c r="D191" s="51" t="s">
        <v>334</v>
      </c>
      <c r="E191" s="51" t="s">
        <v>2</v>
      </c>
      <c r="F191" s="51" t="s">
        <v>4</v>
      </c>
      <c r="G191" s="51" t="s">
        <v>5</v>
      </c>
      <c r="H191" s="51" t="s">
        <v>4</v>
      </c>
      <c r="I191" s="51" t="s">
        <v>5</v>
      </c>
      <c r="J191" s="51"/>
      <c r="K191" s="51"/>
      <c r="L191" s="51"/>
      <c r="M191" s="51"/>
      <c r="N191" s="51" t="s">
        <v>4</v>
      </c>
      <c r="O191" s="51" t="s">
        <v>322</v>
      </c>
      <c r="P191" s="43" t="s">
        <v>324</v>
      </c>
      <c r="Q191" s="51" t="s">
        <v>326</v>
      </c>
      <c r="R191" s="19" t="s">
        <v>306</v>
      </c>
    </row>
    <row r="192" spans="2:19" s="58" customFormat="1" ht="41.4" x14ac:dyDescent="0.3">
      <c r="B192" s="117">
        <v>14</v>
      </c>
      <c r="C192" s="53">
        <v>1</v>
      </c>
      <c r="D192" s="53">
        <v>100</v>
      </c>
      <c r="E192" s="53" t="s">
        <v>357</v>
      </c>
      <c r="F192" s="54">
        <v>95</v>
      </c>
      <c r="G192" s="55" t="s">
        <v>3</v>
      </c>
      <c r="H192" s="54">
        <v>90</v>
      </c>
      <c r="I192" s="55" t="s">
        <v>3</v>
      </c>
      <c r="J192" s="54"/>
      <c r="K192" s="55"/>
      <c r="L192" s="55"/>
      <c r="M192" s="55"/>
      <c r="N192" s="56">
        <v>112</v>
      </c>
      <c r="O192" s="55" t="s">
        <v>323</v>
      </c>
      <c r="P192" s="91"/>
      <c r="Q192" s="56">
        <f>N192-N192*P192</f>
        <v>112</v>
      </c>
      <c r="R192" s="57">
        <f>Q192*D192</f>
        <v>11200</v>
      </c>
    </row>
    <row r="193" spans="2:19" s="58" customFormat="1" ht="41.4" x14ac:dyDescent="0.3">
      <c r="B193" s="117"/>
      <c r="C193" s="53">
        <v>2</v>
      </c>
      <c r="D193" s="53" t="s">
        <v>335</v>
      </c>
      <c r="E193" s="53" t="s">
        <v>358</v>
      </c>
      <c r="F193" s="55" t="s">
        <v>3</v>
      </c>
      <c r="G193" s="59">
        <v>0.1</v>
      </c>
      <c r="H193" s="55" t="s">
        <v>3</v>
      </c>
      <c r="I193" s="59">
        <v>0.1</v>
      </c>
      <c r="J193" s="55"/>
      <c r="K193" s="59"/>
      <c r="L193" s="59"/>
      <c r="M193" s="59"/>
      <c r="N193" s="55" t="s">
        <v>3</v>
      </c>
      <c r="O193" s="60">
        <v>7.4999999999999997E-2</v>
      </c>
      <c r="P193" s="95"/>
      <c r="Q193" s="59" t="s">
        <v>3</v>
      </c>
      <c r="R193" s="57">
        <v>10000</v>
      </c>
      <c r="S193" s="58" t="str">
        <f t="shared" ref="S193:S195" si="4">IF(P193&gt;=O193,"CORRETO","% ABAIXO DO MINIMO")</f>
        <v>% ABAIXO DO MINIMO</v>
      </c>
    </row>
    <row r="194" spans="2:19" s="58" customFormat="1" ht="41.4" x14ac:dyDescent="0.3">
      <c r="B194" s="117"/>
      <c r="C194" s="53">
        <v>3</v>
      </c>
      <c r="D194" s="53" t="s">
        <v>335</v>
      </c>
      <c r="E194" s="53" t="s">
        <v>366</v>
      </c>
      <c r="F194" s="55" t="s">
        <v>3</v>
      </c>
      <c r="G194" s="59">
        <v>0.1</v>
      </c>
      <c r="H194" s="55" t="s">
        <v>3</v>
      </c>
      <c r="I194" s="59">
        <v>0.1</v>
      </c>
      <c r="J194" s="55"/>
      <c r="K194" s="59"/>
      <c r="L194" s="59"/>
      <c r="M194" s="59"/>
      <c r="N194" s="55" t="s">
        <v>3</v>
      </c>
      <c r="O194" s="60">
        <v>7.4999999999999997E-2</v>
      </c>
      <c r="P194" s="95"/>
      <c r="Q194" s="59" t="s">
        <v>3</v>
      </c>
      <c r="R194" s="57">
        <v>10000</v>
      </c>
      <c r="S194" s="58" t="str">
        <f t="shared" si="4"/>
        <v>% ABAIXO DO MINIMO</v>
      </c>
    </row>
    <row r="195" spans="2:19" s="58" customFormat="1" ht="41.4" x14ac:dyDescent="0.3">
      <c r="B195" s="117"/>
      <c r="C195" s="53">
        <v>4</v>
      </c>
      <c r="D195" s="53" t="s">
        <v>335</v>
      </c>
      <c r="E195" s="53" t="s">
        <v>367</v>
      </c>
      <c r="F195" s="55" t="s">
        <v>3</v>
      </c>
      <c r="G195" s="59">
        <v>0.04</v>
      </c>
      <c r="H195" s="55" t="s">
        <v>3</v>
      </c>
      <c r="I195" s="59">
        <v>0.05</v>
      </c>
      <c r="J195" s="55"/>
      <c r="K195" s="59"/>
      <c r="L195" s="59"/>
      <c r="M195" s="59"/>
      <c r="N195" s="55" t="s">
        <v>3</v>
      </c>
      <c r="O195" s="60">
        <v>3.5000000000000003E-2</v>
      </c>
      <c r="P195" s="95"/>
      <c r="Q195" s="59" t="s">
        <v>3</v>
      </c>
      <c r="R195" s="57">
        <v>10000</v>
      </c>
      <c r="S195" s="58" t="str">
        <f t="shared" si="4"/>
        <v>% ABAIXO DO MINIMO</v>
      </c>
    </row>
    <row r="196" spans="2:19" s="58" customFormat="1" x14ac:dyDescent="0.3">
      <c r="B196" s="61"/>
      <c r="C196" s="114" t="s">
        <v>320</v>
      </c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6"/>
      <c r="P196" s="62"/>
      <c r="Q196" s="62"/>
      <c r="R196" s="57">
        <f>SUM(R192:R195)</f>
        <v>41200</v>
      </c>
    </row>
    <row r="197" spans="2:19" s="58" customFormat="1" x14ac:dyDescent="0.3">
      <c r="B197" s="63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5"/>
    </row>
    <row r="198" spans="2:19" s="58" customFormat="1" x14ac:dyDescent="0.3">
      <c r="C198" s="66"/>
      <c r="D198" s="66"/>
      <c r="E198" s="67" t="s">
        <v>327</v>
      </c>
      <c r="O198" s="68" t="s">
        <v>332</v>
      </c>
      <c r="P198" s="68" t="s">
        <v>333</v>
      </c>
    </row>
    <row r="199" spans="2:19" s="58" customFormat="1" x14ac:dyDescent="0.3">
      <c r="B199" s="66"/>
      <c r="C199" s="66"/>
      <c r="D199" s="66"/>
      <c r="E199" s="67" t="s">
        <v>328</v>
      </c>
      <c r="O199" s="69">
        <f>SUM(P193+P194+P195)/3</f>
        <v>0</v>
      </c>
      <c r="P199" s="69">
        <f>P192</f>
        <v>0</v>
      </c>
    </row>
    <row r="200" spans="2:19" x14ac:dyDescent="0.3">
      <c r="B200" s="33"/>
      <c r="C200" s="33"/>
      <c r="D200" s="33"/>
      <c r="E200" s="34" t="s">
        <v>329</v>
      </c>
      <c r="O200" s="40" t="s">
        <v>331</v>
      </c>
      <c r="P200" s="41">
        <f>0.6*O199+0.4*P199</f>
        <v>0</v>
      </c>
    </row>
    <row r="201" spans="2:19" x14ac:dyDescent="0.3">
      <c r="B201" s="33"/>
      <c r="C201" s="33"/>
      <c r="D201" s="33"/>
      <c r="E201" s="34" t="s">
        <v>330</v>
      </c>
    </row>
    <row r="202" spans="2:19" x14ac:dyDescent="0.3">
      <c r="B202" s="33"/>
      <c r="C202" s="33"/>
      <c r="D202" s="33"/>
      <c r="E202" s="44"/>
    </row>
    <row r="204" spans="2:19" ht="15" customHeight="1" x14ac:dyDescent="0.3">
      <c r="B204" s="104" t="s">
        <v>382</v>
      </c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</row>
    <row r="205" spans="2:19" ht="69" x14ac:dyDescent="0.3">
      <c r="B205" s="51" t="s">
        <v>0</v>
      </c>
      <c r="C205" s="51" t="s">
        <v>1</v>
      </c>
      <c r="D205" s="51" t="s">
        <v>334</v>
      </c>
      <c r="E205" s="51" t="s">
        <v>2</v>
      </c>
      <c r="F205" s="51" t="s">
        <v>4</v>
      </c>
      <c r="G205" s="51" t="s">
        <v>5</v>
      </c>
      <c r="H205" s="51" t="s">
        <v>4</v>
      </c>
      <c r="I205" s="51" t="s">
        <v>5</v>
      </c>
      <c r="J205" s="51"/>
      <c r="K205" s="51"/>
      <c r="L205" s="51"/>
      <c r="M205" s="51"/>
      <c r="N205" s="51" t="s">
        <v>4</v>
      </c>
      <c r="O205" s="51" t="s">
        <v>322</v>
      </c>
      <c r="P205" s="43" t="s">
        <v>324</v>
      </c>
      <c r="Q205" s="51" t="s">
        <v>326</v>
      </c>
      <c r="R205" s="19" t="s">
        <v>306</v>
      </c>
    </row>
    <row r="206" spans="2:19" ht="41.4" x14ac:dyDescent="0.3">
      <c r="B206" s="103">
        <v>15</v>
      </c>
      <c r="C206" s="51">
        <v>1</v>
      </c>
      <c r="D206" s="51">
        <v>100</v>
      </c>
      <c r="E206" s="51" t="s">
        <v>360</v>
      </c>
      <c r="F206" s="20">
        <v>120</v>
      </c>
      <c r="G206" s="21" t="s">
        <v>3</v>
      </c>
      <c r="H206" s="20">
        <v>100</v>
      </c>
      <c r="I206" s="21" t="s">
        <v>3</v>
      </c>
      <c r="J206" s="20"/>
      <c r="K206" s="21"/>
      <c r="L206" s="21"/>
      <c r="M206" s="21"/>
      <c r="N206" s="26">
        <v>112</v>
      </c>
      <c r="O206" s="21" t="s">
        <v>323</v>
      </c>
      <c r="P206" s="91"/>
      <c r="Q206" s="23">
        <f>N206-N206*P206</f>
        <v>112</v>
      </c>
      <c r="R206" s="24">
        <f>Q206*D206</f>
        <v>11200</v>
      </c>
    </row>
    <row r="207" spans="2:19" ht="41.4" x14ac:dyDescent="0.3">
      <c r="B207" s="103"/>
      <c r="C207" s="51">
        <v>2</v>
      </c>
      <c r="D207" s="51" t="s">
        <v>335</v>
      </c>
      <c r="E207" s="51" t="s">
        <v>353</v>
      </c>
      <c r="F207" s="21" t="s">
        <v>3</v>
      </c>
      <c r="G207" s="25">
        <v>0.1</v>
      </c>
      <c r="H207" s="21" t="s">
        <v>3</v>
      </c>
      <c r="I207" s="25">
        <v>0.1</v>
      </c>
      <c r="J207" s="21"/>
      <c r="K207" s="25"/>
      <c r="L207" s="25"/>
      <c r="M207" s="25"/>
      <c r="N207" s="21" t="s">
        <v>3</v>
      </c>
      <c r="O207" s="49">
        <v>7.4999999999999997E-2</v>
      </c>
      <c r="P207" s="95"/>
      <c r="Q207" s="42" t="s">
        <v>3</v>
      </c>
      <c r="R207" s="24">
        <v>8000</v>
      </c>
      <c r="S207" s="18" t="str">
        <f t="shared" ref="S207:S235" si="5">IF(P207&gt;=O207,"CORRETO","% ABAIXO DO MINIMO")</f>
        <v>% ABAIXO DO MINIMO</v>
      </c>
    </row>
    <row r="208" spans="2:19" ht="41.4" x14ac:dyDescent="0.3">
      <c r="B208" s="103"/>
      <c r="C208" s="51">
        <v>3</v>
      </c>
      <c r="D208" s="51" t="s">
        <v>335</v>
      </c>
      <c r="E208" s="51" t="s">
        <v>354</v>
      </c>
      <c r="F208" s="21" t="s">
        <v>3</v>
      </c>
      <c r="G208" s="25">
        <v>0.1</v>
      </c>
      <c r="H208" s="21" t="s">
        <v>3</v>
      </c>
      <c r="I208" s="25">
        <v>0.1</v>
      </c>
      <c r="J208" s="21"/>
      <c r="K208" s="25"/>
      <c r="L208" s="25"/>
      <c r="M208" s="25"/>
      <c r="N208" s="21" t="s">
        <v>3</v>
      </c>
      <c r="O208" s="49">
        <v>7.4999999999999997E-2</v>
      </c>
      <c r="P208" s="95"/>
      <c r="Q208" s="42" t="s">
        <v>3</v>
      </c>
      <c r="R208" s="24">
        <v>8000</v>
      </c>
      <c r="S208" s="18" t="str">
        <f t="shared" si="5"/>
        <v>% ABAIXO DO MINIMO</v>
      </c>
    </row>
    <row r="209" spans="2:19" ht="41.4" x14ac:dyDescent="0.3">
      <c r="B209" s="103"/>
      <c r="C209" s="51">
        <v>4</v>
      </c>
      <c r="D209" s="51" t="s">
        <v>335</v>
      </c>
      <c r="E209" s="51" t="s">
        <v>355</v>
      </c>
      <c r="F209" s="21" t="s">
        <v>3</v>
      </c>
      <c r="G209" s="25">
        <v>0.03</v>
      </c>
      <c r="H209" s="21" t="s">
        <v>3</v>
      </c>
      <c r="I209" s="25">
        <v>0.05</v>
      </c>
      <c r="J209" s="21"/>
      <c r="K209" s="25"/>
      <c r="L209" s="25"/>
      <c r="M209" s="25"/>
      <c r="N209" s="21" t="s">
        <v>3</v>
      </c>
      <c r="O209" s="49">
        <v>3.5000000000000003E-2</v>
      </c>
      <c r="P209" s="95"/>
      <c r="Q209" s="42" t="s">
        <v>3</v>
      </c>
      <c r="R209" s="24">
        <v>8000</v>
      </c>
      <c r="S209" s="18" t="str">
        <f t="shared" si="5"/>
        <v>% ABAIXO DO MINIMO</v>
      </c>
    </row>
    <row r="210" spans="2:19" x14ac:dyDescent="0.3">
      <c r="B210" s="27"/>
      <c r="C210" s="100" t="s">
        <v>378</v>
      </c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2"/>
      <c r="P210" s="50"/>
      <c r="Q210" s="50"/>
      <c r="R210" s="24">
        <f>SUM(R206:R209)</f>
        <v>35200</v>
      </c>
    </row>
    <row r="211" spans="2:19" x14ac:dyDescent="0.3">
      <c r="B211" s="29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28"/>
    </row>
    <row r="212" spans="2:19" x14ac:dyDescent="0.3">
      <c r="C212" s="33"/>
      <c r="D212" s="33"/>
      <c r="E212" s="34" t="s">
        <v>327</v>
      </c>
      <c r="O212" s="39" t="s">
        <v>332</v>
      </c>
      <c r="P212" s="39" t="s">
        <v>333</v>
      </c>
    </row>
    <row r="213" spans="2:19" x14ac:dyDescent="0.3">
      <c r="B213" s="33"/>
      <c r="C213" s="33"/>
      <c r="D213" s="33"/>
      <c r="E213" s="34" t="s">
        <v>328</v>
      </c>
      <c r="O213" s="35">
        <f>SUM(P207+P208+P209)/3</f>
        <v>0</v>
      </c>
      <c r="P213" s="35">
        <f>P206</f>
        <v>0</v>
      </c>
    </row>
    <row r="214" spans="2:19" x14ac:dyDescent="0.3">
      <c r="B214" s="33"/>
      <c r="C214" s="33"/>
      <c r="D214" s="33"/>
      <c r="E214" s="34" t="s">
        <v>329</v>
      </c>
      <c r="O214" s="40" t="s">
        <v>331</v>
      </c>
      <c r="P214" s="41">
        <f>0.6*O213+0.4*P213</f>
        <v>0</v>
      </c>
    </row>
    <row r="215" spans="2:19" x14ac:dyDescent="0.3">
      <c r="B215" s="33"/>
      <c r="C215" s="33"/>
      <c r="D215" s="33"/>
      <c r="E215" s="34" t="s">
        <v>330</v>
      </c>
    </row>
    <row r="216" spans="2:19" x14ac:dyDescent="0.3">
      <c r="B216" s="33"/>
      <c r="C216" s="33"/>
      <c r="D216" s="33"/>
      <c r="E216" s="44"/>
    </row>
    <row r="217" spans="2:19" x14ac:dyDescent="0.3">
      <c r="B217" s="33"/>
      <c r="C217" s="33"/>
      <c r="D217" s="33"/>
      <c r="E217" s="44"/>
    </row>
    <row r="218" spans="2:19" ht="12.75" customHeight="1" x14ac:dyDescent="0.3">
      <c r="B218" s="104" t="s">
        <v>383</v>
      </c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</row>
    <row r="219" spans="2:19" ht="69" x14ac:dyDescent="0.3">
      <c r="B219" s="51" t="s">
        <v>0</v>
      </c>
      <c r="C219" s="51" t="s">
        <v>1</v>
      </c>
      <c r="D219" s="51" t="s">
        <v>334</v>
      </c>
      <c r="E219" s="51" t="s">
        <v>2</v>
      </c>
      <c r="F219" s="51" t="s">
        <v>4</v>
      </c>
      <c r="G219" s="51" t="s">
        <v>5</v>
      </c>
      <c r="H219" s="51" t="s">
        <v>4</v>
      </c>
      <c r="I219" s="51" t="s">
        <v>5</v>
      </c>
      <c r="J219" s="51"/>
      <c r="K219" s="51"/>
      <c r="L219" s="51"/>
      <c r="M219" s="51"/>
      <c r="N219" s="51" t="s">
        <v>4</v>
      </c>
      <c r="O219" s="51" t="s">
        <v>322</v>
      </c>
      <c r="P219" s="43" t="s">
        <v>324</v>
      </c>
      <c r="Q219" s="51" t="s">
        <v>326</v>
      </c>
      <c r="R219" s="19" t="s">
        <v>306</v>
      </c>
    </row>
    <row r="220" spans="2:19" ht="41.4" x14ac:dyDescent="0.3">
      <c r="B220" s="103">
        <v>16</v>
      </c>
      <c r="C220" s="51">
        <v>1</v>
      </c>
      <c r="D220" s="51">
        <v>100</v>
      </c>
      <c r="E220" s="51" t="s">
        <v>360</v>
      </c>
      <c r="F220" s="20">
        <v>120</v>
      </c>
      <c r="G220" s="21" t="s">
        <v>3</v>
      </c>
      <c r="H220" s="20">
        <v>100</v>
      </c>
      <c r="I220" s="21" t="s">
        <v>3</v>
      </c>
      <c r="J220" s="20"/>
      <c r="K220" s="21"/>
      <c r="L220" s="21"/>
      <c r="M220" s="21"/>
      <c r="N220" s="26">
        <v>131.5</v>
      </c>
      <c r="O220" s="21" t="s">
        <v>323</v>
      </c>
      <c r="P220" s="91"/>
      <c r="Q220" s="23">
        <f>N220-N220*P220</f>
        <v>131.5</v>
      </c>
      <c r="R220" s="24">
        <f>Q220*D220</f>
        <v>13150</v>
      </c>
    </row>
    <row r="221" spans="2:19" ht="41.4" x14ac:dyDescent="0.3">
      <c r="B221" s="103"/>
      <c r="C221" s="51">
        <v>2</v>
      </c>
      <c r="D221" s="51" t="s">
        <v>335</v>
      </c>
      <c r="E221" s="51" t="s">
        <v>353</v>
      </c>
      <c r="F221" s="21" t="s">
        <v>3</v>
      </c>
      <c r="G221" s="25">
        <v>0.1</v>
      </c>
      <c r="H221" s="21" t="s">
        <v>3</v>
      </c>
      <c r="I221" s="25">
        <v>0.1</v>
      </c>
      <c r="J221" s="21"/>
      <c r="K221" s="25"/>
      <c r="L221" s="25"/>
      <c r="M221" s="25"/>
      <c r="N221" s="21" t="s">
        <v>3</v>
      </c>
      <c r="O221" s="49">
        <v>8.6999999999999994E-2</v>
      </c>
      <c r="P221" s="95"/>
      <c r="Q221" s="42" t="s">
        <v>3</v>
      </c>
      <c r="R221" s="24">
        <v>10000</v>
      </c>
      <c r="S221" s="18" t="str">
        <f t="shared" si="5"/>
        <v>% ABAIXO DO MINIMO</v>
      </c>
    </row>
    <row r="222" spans="2:19" ht="41.4" x14ac:dyDescent="0.3">
      <c r="B222" s="103"/>
      <c r="C222" s="51">
        <v>3</v>
      </c>
      <c r="D222" s="51" t="s">
        <v>335</v>
      </c>
      <c r="E222" s="51" t="s">
        <v>354</v>
      </c>
      <c r="F222" s="21" t="s">
        <v>3</v>
      </c>
      <c r="G222" s="25">
        <v>0.1</v>
      </c>
      <c r="H222" s="21" t="s">
        <v>3</v>
      </c>
      <c r="I222" s="25">
        <v>0.1</v>
      </c>
      <c r="J222" s="21"/>
      <c r="K222" s="25"/>
      <c r="L222" s="25"/>
      <c r="M222" s="25"/>
      <c r="N222" s="21" t="s">
        <v>3</v>
      </c>
      <c r="O222" s="49">
        <v>8.6999999999999994E-2</v>
      </c>
      <c r="P222" s="95"/>
      <c r="Q222" s="42" t="s">
        <v>3</v>
      </c>
      <c r="R222" s="24">
        <v>10000</v>
      </c>
      <c r="S222" s="18" t="str">
        <f t="shared" si="5"/>
        <v>% ABAIXO DO MINIMO</v>
      </c>
    </row>
    <row r="223" spans="2:19" ht="41.4" x14ac:dyDescent="0.3">
      <c r="B223" s="103"/>
      <c r="C223" s="51">
        <v>4</v>
      </c>
      <c r="D223" s="51" t="s">
        <v>335</v>
      </c>
      <c r="E223" s="51" t="s">
        <v>355</v>
      </c>
      <c r="F223" s="21" t="s">
        <v>3</v>
      </c>
      <c r="G223" s="25">
        <v>0.03</v>
      </c>
      <c r="H223" s="21" t="s">
        <v>3</v>
      </c>
      <c r="I223" s="25">
        <v>0.05</v>
      </c>
      <c r="J223" s="21"/>
      <c r="K223" s="25"/>
      <c r="L223" s="25"/>
      <c r="M223" s="25"/>
      <c r="N223" s="21" t="s">
        <v>3</v>
      </c>
      <c r="O223" s="49">
        <v>3.5000000000000003E-2</v>
      </c>
      <c r="P223" s="95"/>
      <c r="Q223" s="42" t="s">
        <v>3</v>
      </c>
      <c r="R223" s="24">
        <v>10000</v>
      </c>
      <c r="S223" s="18" t="str">
        <f t="shared" si="5"/>
        <v>% ABAIXO DO MINIMO</v>
      </c>
    </row>
    <row r="224" spans="2:19" x14ac:dyDescent="0.3">
      <c r="B224" s="27"/>
      <c r="C224" s="100" t="s">
        <v>379</v>
      </c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2"/>
      <c r="P224" s="50"/>
      <c r="Q224" s="50"/>
      <c r="R224" s="24">
        <f>SUM(R220:R223)</f>
        <v>43150</v>
      </c>
    </row>
    <row r="225" spans="2:19" x14ac:dyDescent="0.3">
      <c r="B225" s="29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28"/>
    </row>
    <row r="226" spans="2:19" x14ac:dyDescent="0.3">
      <c r="C226" s="33"/>
      <c r="D226" s="33"/>
      <c r="E226" s="34" t="s">
        <v>327</v>
      </c>
      <c r="O226" s="39" t="s">
        <v>332</v>
      </c>
      <c r="P226" s="39" t="s">
        <v>333</v>
      </c>
    </row>
    <row r="227" spans="2:19" x14ac:dyDescent="0.3">
      <c r="B227" s="33"/>
      <c r="C227" s="33"/>
      <c r="D227" s="33"/>
      <c r="E227" s="34" t="s">
        <v>328</v>
      </c>
      <c r="O227" s="35">
        <f>SUM(P221+P222+P223)/3</f>
        <v>0</v>
      </c>
      <c r="P227" s="35">
        <f>P220</f>
        <v>0</v>
      </c>
    </row>
    <row r="228" spans="2:19" x14ac:dyDescent="0.3">
      <c r="B228" s="33"/>
      <c r="C228" s="33"/>
      <c r="D228" s="33"/>
      <c r="E228" s="34" t="s">
        <v>329</v>
      </c>
      <c r="O228" s="40" t="s">
        <v>331</v>
      </c>
      <c r="P228" s="41">
        <f>0.6*O227+0.4*P227</f>
        <v>0</v>
      </c>
    </row>
    <row r="229" spans="2:19" x14ac:dyDescent="0.3">
      <c r="B229" s="33"/>
      <c r="C229" s="33"/>
      <c r="D229" s="33"/>
      <c r="E229" s="34" t="s">
        <v>330</v>
      </c>
    </row>
    <row r="230" spans="2:19" x14ac:dyDescent="0.3">
      <c r="B230" s="33"/>
      <c r="C230" s="33"/>
      <c r="D230" s="33"/>
      <c r="E230" s="33"/>
    </row>
    <row r="232" spans="2:19" s="70" customFormat="1" ht="15" customHeight="1" x14ac:dyDescent="0.3">
      <c r="B232" s="105" t="s">
        <v>384</v>
      </c>
      <c r="C232" s="105"/>
      <c r="D232" s="105"/>
      <c r="E232" s="105"/>
      <c r="F232" s="105"/>
      <c r="G232" s="105"/>
      <c r="H232" s="105"/>
      <c r="I232" s="105"/>
      <c r="J232" s="105"/>
      <c r="K232" s="105"/>
      <c r="L232" s="105"/>
      <c r="M232" s="105"/>
      <c r="N232" s="105"/>
      <c r="O232" s="105"/>
      <c r="P232" s="105"/>
      <c r="Q232" s="105"/>
      <c r="R232" s="105"/>
    </row>
    <row r="233" spans="2:19" s="70" customFormat="1" ht="38.25" customHeight="1" x14ac:dyDescent="0.3">
      <c r="B233" s="71" t="s">
        <v>0</v>
      </c>
      <c r="C233" s="71" t="s">
        <v>1</v>
      </c>
      <c r="D233" s="71" t="s">
        <v>334</v>
      </c>
      <c r="E233" s="71" t="s">
        <v>2</v>
      </c>
      <c r="F233" s="71" t="s">
        <v>4</v>
      </c>
      <c r="G233" s="71" t="s">
        <v>5</v>
      </c>
      <c r="H233" s="71" t="s">
        <v>4</v>
      </c>
      <c r="I233" s="71" t="s">
        <v>5</v>
      </c>
      <c r="J233" s="71"/>
      <c r="K233" s="71"/>
      <c r="L233" s="71"/>
      <c r="M233" s="71"/>
      <c r="N233" s="71" t="s">
        <v>4</v>
      </c>
      <c r="O233" s="71" t="s">
        <v>322</v>
      </c>
      <c r="P233" s="93" t="s">
        <v>324</v>
      </c>
      <c r="Q233" s="71" t="s">
        <v>326</v>
      </c>
      <c r="R233" s="72" t="s">
        <v>306</v>
      </c>
    </row>
    <row r="234" spans="2:19" s="70" customFormat="1" ht="41.4" x14ac:dyDescent="0.3">
      <c r="B234" s="109">
        <v>17</v>
      </c>
      <c r="C234" s="71">
        <v>1</v>
      </c>
      <c r="D234" s="71">
        <v>100</v>
      </c>
      <c r="E234" s="71" t="s">
        <v>360</v>
      </c>
      <c r="F234" s="73">
        <v>200</v>
      </c>
      <c r="G234" s="74" t="s">
        <v>3</v>
      </c>
      <c r="H234" s="73">
        <v>180</v>
      </c>
      <c r="I234" s="74" t="s">
        <v>3</v>
      </c>
      <c r="J234" s="73"/>
      <c r="K234" s="74"/>
      <c r="L234" s="74"/>
      <c r="M234" s="74"/>
      <c r="N234" s="75">
        <v>165</v>
      </c>
      <c r="O234" s="74" t="s">
        <v>323</v>
      </c>
      <c r="P234" s="94"/>
      <c r="Q234" s="75">
        <f>N234-N234*P234</f>
        <v>165</v>
      </c>
      <c r="R234" s="76">
        <f>Q234*D234</f>
        <v>16500</v>
      </c>
    </row>
    <row r="235" spans="2:19" s="70" customFormat="1" ht="27.6" x14ac:dyDescent="0.3">
      <c r="B235" s="109"/>
      <c r="C235" s="71">
        <v>2</v>
      </c>
      <c r="D235" s="71" t="s">
        <v>335</v>
      </c>
      <c r="E235" s="71" t="s">
        <v>386</v>
      </c>
      <c r="F235" s="74" t="s">
        <v>3</v>
      </c>
      <c r="G235" s="77">
        <v>0.1</v>
      </c>
      <c r="H235" s="74" t="s">
        <v>3</v>
      </c>
      <c r="I235" s="77">
        <v>0.1</v>
      </c>
      <c r="J235" s="74"/>
      <c r="K235" s="77"/>
      <c r="L235" s="77"/>
      <c r="M235" s="77"/>
      <c r="N235" s="74" t="s">
        <v>3</v>
      </c>
      <c r="O235" s="88">
        <v>8.6999999999999994E-2</v>
      </c>
      <c r="P235" s="96"/>
      <c r="Q235" s="77" t="s">
        <v>3</v>
      </c>
      <c r="R235" s="76">
        <v>10000</v>
      </c>
      <c r="S235" s="70" t="str">
        <f t="shared" si="5"/>
        <v>% ABAIXO DO MINIMO</v>
      </c>
    </row>
    <row r="236" spans="2:19" s="70" customFormat="1" ht="27.6" x14ac:dyDescent="0.3">
      <c r="B236" s="109"/>
      <c r="C236" s="71">
        <v>3</v>
      </c>
      <c r="D236" s="71" t="s">
        <v>335</v>
      </c>
      <c r="E236" s="71" t="s">
        <v>387</v>
      </c>
      <c r="F236" s="74" t="s">
        <v>3</v>
      </c>
      <c r="G236" s="77">
        <v>0.1</v>
      </c>
      <c r="H236" s="74" t="s">
        <v>3</v>
      </c>
      <c r="I236" s="77">
        <v>0.1</v>
      </c>
      <c r="J236" s="74"/>
      <c r="K236" s="77"/>
      <c r="L236" s="77"/>
      <c r="M236" s="77"/>
      <c r="N236" s="74" t="s">
        <v>3</v>
      </c>
      <c r="O236" s="88">
        <v>8.6999999999999994E-2</v>
      </c>
      <c r="P236" s="96"/>
      <c r="Q236" s="77" t="s">
        <v>3</v>
      </c>
      <c r="R236" s="76">
        <v>10000</v>
      </c>
      <c r="S236" s="70" t="str">
        <f t="shared" ref="S236:S237" si="6">IF(P236&gt;=O236,"CORRETO","% ABAIXO DO MINIMO")</f>
        <v>% ABAIXO DO MINIMO</v>
      </c>
    </row>
    <row r="237" spans="2:19" s="70" customFormat="1" ht="27.6" x14ac:dyDescent="0.3">
      <c r="B237" s="109"/>
      <c r="C237" s="71">
        <v>4</v>
      </c>
      <c r="D237" s="71" t="s">
        <v>335</v>
      </c>
      <c r="E237" s="71" t="s">
        <v>388</v>
      </c>
      <c r="F237" s="74" t="s">
        <v>3</v>
      </c>
      <c r="G237" s="77">
        <v>0.03</v>
      </c>
      <c r="H237" s="74" t="s">
        <v>3</v>
      </c>
      <c r="I237" s="77">
        <v>0.05</v>
      </c>
      <c r="J237" s="74"/>
      <c r="K237" s="77"/>
      <c r="L237" s="77"/>
      <c r="M237" s="77"/>
      <c r="N237" s="74" t="s">
        <v>3</v>
      </c>
      <c r="O237" s="88">
        <v>3.5000000000000003E-2</v>
      </c>
      <c r="P237" s="96"/>
      <c r="Q237" s="77" t="s">
        <v>3</v>
      </c>
      <c r="R237" s="76">
        <v>10000</v>
      </c>
      <c r="S237" s="70" t="str">
        <f t="shared" si="6"/>
        <v>% ABAIXO DO MINIMO</v>
      </c>
    </row>
    <row r="238" spans="2:19" s="70" customFormat="1" x14ac:dyDescent="0.3">
      <c r="B238" s="78"/>
      <c r="C238" s="106" t="s">
        <v>385</v>
      </c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8"/>
      <c r="P238" s="79"/>
      <c r="Q238" s="79"/>
      <c r="R238" s="76">
        <f>SUM(R234:R237)</f>
        <v>46500</v>
      </c>
    </row>
    <row r="239" spans="2:19" s="70" customFormat="1" x14ac:dyDescent="0.3">
      <c r="B239" s="80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2"/>
    </row>
    <row r="240" spans="2:19" s="70" customFormat="1" x14ac:dyDescent="0.3">
      <c r="C240" s="83"/>
      <c r="D240" s="83"/>
      <c r="E240" s="84" t="s">
        <v>327</v>
      </c>
      <c r="O240" s="85" t="s">
        <v>332</v>
      </c>
      <c r="P240" s="85" t="s">
        <v>333</v>
      </c>
    </row>
    <row r="241" spans="2:19" s="70" customFormat="1" x14ac:dyDescent="0.3">
      <c r="B241" s="83"/>
      <c r="C241" s="83"/>
      <c r="D241" s="83"/>
      <c r="E241" s="84" t="s">
        <v>328</v>
      </c>
      <c r="O241" s="86">
        <f>SUM(P235+P236+P237)/3</f>
        <v>0</v>
      </c>
      <c r="P241" s="86">
        <f>P234</f>
        <v>0</v>
      </c>
    </row>
    <row r="242" spans="2:19" s="70" customFormat="1" x14ac:dyDescent="0.3">
      <c r="B242" s="83"/>
      <c r="C242" s="83"/>
      <c r="D242" s="83"/>
      <c r="E242" s="84" t="s">
        <v>329</v>
      </c>
      <c r="O242" s="85" t="s">
        <v>331</v>
      </c>
      <c r="P242" s="87">
        <f>0.6*O241+0.4*P241</f>
        <v>0</v>
      </c>
    </row>
    <row r="243" spans="2:19" s="70" customFormat="1" x14ac:dyDescent="0.3">
      <c r="B243" s="83"/>
      <c r="C243" s="83"/>
      <c r="D243" s="83"/>
      <c r="E243" s="84" t="s">
        <v>330</v>
      </c>
    </row>
    <row r="245" spans="2:19" x14ac:dyDescent="0.3">
      <c r="B245" s="33"/>
      <c r="C245" s="33"/>
      <c r="D245" s="33"/>
      <c r="E245" s="44"/>
    </row>
    <row r="246" spans="2:19" ht="15" customHeight="1" x14ac:dyDescent="0.3">
      <c r="B246" s="104" t="s">
        <v>389</v>
      </c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</row>
    <row r="247" spans="2:19" ht="69" x14ac:dyDescent="0.3">
      <c r="B247" s="51" t="s">
        <v>0</v>
      </c>
      <c r="C247" s="51" t="s">
        <v>1</v>
      </c>
      <c r="D247" s="51" t="s">
        <v>334</v>
      </c>
      <c r="E247" s="51" t="s">
        <v>2</v>
      </c>
      <c r="F247" s="51" t="s">
        <v>4</v>
      </c>
      <c r="G247" s="51" t="s">
        <v>5</v>
      </c>
      <c r="H247" s="51" t="s">
        <v>4</v>
      </c>
      <c r="I247" s="51" t="s">
        <v>5</v>
      </c>
      <c r="J247" s="51" t="s">
        <v>4</v>
      </c>
      <c r="K247" s="51" t="s">
        <v>5</v>
      </c>
      <c r="L247" s="51" t="s">
        <v>4</v>
      </c>
      <c r="M247" s="51" t="s">
        <v>5</v>
      </c>
      <c r="N247" s="51" t="s">
        <v>4</v>
      </c>
      <c r="O247" s="51" t="s">
        <v>322</v>
      </c>
      <c r="P247" s="43" t="s">
        <v>324</v>
      </c>
      <c r="Q247" s="51" t="s">
        <v>326</v>
      </c>
      <c r="R247" s="19" t="s">
        <v>306</v>
      </c>
    </row>
    <row r="248" spans="2:19" ht="41.4" x14ac:dyDescent="0.3">
      <c r="B248" s="103">
        <v>18</v>
      </c>
      <c r="C248" s="51">
        <v>1</v>
      </c>
      <c r="D248" s="51">
        <v>100</v>
      </c>
      <c r="E248" s="51" t="s">
        <v>391</v>
      </c>
      <c r="F248" s="20">
        <v>150</v>
      </c>
      <c r="G248" s="21" t="s">
        <v>3</v>
      </c>
      <c r="H248" s="20">
        <v>78</v>
      </c>
      <c r="I248" s="21" t="s">
        <v>3</v>
      </c>
      <c r="J248" s="20">
        <v>70</v>
      </c>
      <c r="K248" s="21" t="s">
        <v>3</v>
      </c>
      <c r="L248" s="20">
        <v>55</v>
      </c>
      <c r="M248" s="21" t="s">
        <v>3</v>
      </c>
      <c r="N248" s="26">
        <v>125</v>
      </c>
      <c r="O248" s="21" t="s">
        <v>323</v>
      </c>
      <c r="P248" s="91"/>
      <c r="Q248" s="23">
        <f>N248-N248*P248</f>
        <v>125</v>
      </c>
      <c r="R248" s="24">
        <f>Q248*D248</f>
        <v>12500</v>
      </c>
    </row>
    <row r="249" spans="2:19" ht="41.4" x14ac:dyDescent="0.3">
      <c r="B249" s="103"/>
      <c r="C249" s="51">
        <v>2</v>
      </c>
      <c r="D249" s="51" t="s">
        <v>335</v>
      </c>
      <c r="E249" s="51" t="s">
        <v>392</v>
      </c>
      <c r="F249" s="21" t="s">
        <v>3</v>
      </c>
      <c r="G249" s="25">
        <v>0.1</v>
      </c>
      <c r="H249" s="21" t="s">
        <v>3</v>
      </c>
      <c r="I249" s="25">
        <v>0.1</v>
      </c>
      <c r="J249" s="21" t="s">
        <v>3</v>
      </c>
      <c r="K249" s="25">
        <v>0.1</v>
      </c>
      <c r="L249" s="21" t="s">
        <v>3</v>
      </c>
      <c r="M249" s="25"/>
      <c r="N249" s="21" t="s">
        <v>3</v>
      </c>
      <c r="O249" s="89">
        <v>8.6999999999999994E-2</v>
      </c>
      <c r="P249" s="95"/>
      <c r="Q249" s="42" t="s">
        <v>3</v>
      </c>
      <c r="R249" s="24">
        <v>8000</v>
      </c>
      <c r="S249" s="18" t="str">
        <f t="shared" ref="S249:S283" si="7">IF(P249&gt;=O249,"CORRETO","% ABAIXO DO MINIMO")</f>
        <v>% ABAIXO DO MINIMO</v>
      </c>
    </row>
    <row r="250" spans="2:19" ht="41.4" x14ac:dyDescent="0.3">
      <c r="B250" s="103"/>
      <c r="C250" s="51">
        <v>3</v>
      </c>
      <c r="D250" s="51" t="s">
        <v>335</v>
      </c>
      <c r="E250" s="51" t="s">
        <v>393</v>
      </c>
      <c r="F250" s="21" t="s">
        <v>3</v>
      </c>
      <c r="G250" s="25">
        <v>0.1</v>
      </c>
      <c r="H250" s="21" t="s">
        <v>3</v>
      </c>
      <c r="I250" s="25">
        <v>0.1</v>
      </c>
      <c r="J250" s="21" t="s">
        <v>3</v>
      </c>
      <c r="K250" s="25">
        <v>0.1</v>
      </c>
      <c r="L250" s="21" t="s">
        <v>3</v>
      </c>
      <c r="M250" s="25"/>
      <c r="N250" s="21" t="s">
        <v>3</v>
      </c>
      <c r="O250" s="89">
        <v>8.6999999999999994E-2</v>
      </c>
      <c r="P250" s="95"/>
      <c r="Q250" s="42" t="s">
        <v>3</v>
      </c>
      <c r="R250" s="24">
        <v>8000</v>
      </c>
      <c r="S250" s="18" t="str">
        <f t="shared" si="7"/>
        <v>% ABAIXO DO MINIMO</v>
      </c>
    </row>
    <row r="251" spans="2:19" ht="41.4" x14ac:dyDescent="0.3">
      <c r="B251" s="103"/>
      <c r="C251" s="51">
        <v>4</v>
      </c>
      <c r="D251" s="51" t="s">
        <v>335</v>
      </c>
      <c r="E251" s="51" t="s">
        <v>394</v>
      </c>
      <c r="F251" s="21" t="s">
        <v>3</v>
      </c>
      <c r="G251" s="25">
        <v>0.1</v>
      </c>
      <c r="H251" s="21" t="s">
        <v>3</v>
      </c>
      <c r="I251" s="25">
        <v>0.03</v>
      </c>
      <c r="J251" s="21" t="s">
        <v>3</v>
      </c>
      <c r="K251" s="25">
        <v>0.05</v>
      </c>
      <c r="L251" s="21" t="s">
        <v>3</v>
      </c>
      <c r="M251" s="25"/>
      <c r="N251" s="21" t="s">
        <v>3</v>
      </c>
      <c r="O251" s="89">
        <v>5.5E-2</v>
      </c>
      <c r="P251" s="95"/>
      <c r="Q251" s="42" t="s">
        <v>3</v>
      </c>
      <c r="R251" s="24">
        <v>8000</v>
      </c>
      <c r="S251" s="18" t="str">
        <f t="shared" si="7"/>
        <v>% ABAIXO DO MINIMO</v>
      </c>
    </row>
    <row r="252" spans="2:19" x14ac:dyDescent="0.3">
      <c r="B252" s="27"/>
      <c r="C252" s="100" t="s">
        <v>390</v>
      </c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2"/>
      <c r="P252" s="50"/>
      <c r="Q252" s="50"/>
      <c r="R252" s="24">
        <f>SUM(R248:R251)</f>
        <v>36500</v>
      </c>
    </row>
    <row r="253" spans="2:19" x14ac:dyDescent="0.3">
      <c r="B253" s="29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28"/>
    </row>
    <row r="254" spans="2:19" x14ac:dyDescent="0.3">
      <c r="C254" s="33"/>
      <c r="D254" s="33"/>
      <c r="E254" s="34" t="s">
        <v>327</v>
      </c>
      <c r="O254" s="39" t="s">
        <v>332</v>
      </c>
      <c r="P254" s="39" t="s">
        <v>333</v>
      </c>
    </row>
    <row r="255" spans="2:19" x14ac:dyDescent="0.3">
      <c r="B255" s="33"/>
      <c r="C255" s="33"/>
      <c r="D255" s="33"/>
      <c r="E255" s="34" t="s">
        <v>328</v>
      </c>
      <c r="O255" s="35">
        <f>SUM(P249+P250+P251)/3</f>
        <v>0</v>
      </c>
      <c r="P255" s="35">
        <f>P248</f>
        <v>0</v>
      </c>
    </row>
    <row r="256" spans="2:19" x14ac:dyDescent="0.3">
      <c r="B256" s="33"/>
      <c r="C256" s="33"/>
      <c r="D256" s="33"/>
      <c r="E256" s="34" t="s">
        <v>329</v>
      </c>
      <c r="O256" s="40" t="s">
        <v>331</v>
      </c>
      <c r="P256" s="41">
        <f>0.6*O255+0.4*P255</f>
        <v>0</v>
      </c>
    </row>
    <row r="257" spans="2:19" x14ac:dyDescent="0.3">
      <c r="B257" s="33"/>
      <c r="C257" s="33"/>
      <c r="D257" s="33"/>
      <c r="E257" s="34" t="s">
        <v>330</v>
      </c>
    </row>
    <row r="258" spans="2:19" x14ac:dyDescent="0.3">
      <c r="B258" s="33"/>
      <c r="C258" s="33"/>
      <c r="D258" s="33"/>
      <c r="E258" s="33"/>
    </row>
    <row r="260" spans="2:19" ht="15" customHeight="1" x14ac:dyDescent="0.3">
      <c r="B260" s="104" t="s">
        <v>395</v>
      </c>
      <c r="C260" s="104"/>
      <c r="D260" s="104"/>
      <c r="E260" s="104"/>
      <c r="F260" s="104"/>
      <c r="G260" s="104"/>
      <c r="H260" s="104"/>
      <c r="I260" s="104"/>
      <c r="J260" s="104"/>
      <c r="K260" s="104"/>
      <c r="L260" s="104"/>
      <c r="M260" s="104"/>
      <c r="N260" s="104"/>
      <c r="O260" s="104"/>
      <c r="P260" s="104"/>
      <c r="Q260" s="104"/>
      <c r="R260" s="104"/>
    </row>
    <row r="261" spans="2:19" ht="69" x14ac:dyDescent="0.3">
      <c r="B261" s="51" t="s">
        <v>0</v>
      </c>
      <c r="C261" s="51" t="s">
        <v>1</v>
      </c>
      <c r="D261" s="51" t="s">
        <v>334</v>
      </c>
      <c r="E261" s="51" t="s">
        <v>2</v>
      </c>
      <c r="F261" s="51" t="s">
        <v>4</v>
      </c>
      <c r="G261" s="51" t="s">
        <v>5</v>
      </c>
      <c r="H261" s="51" t="s">
        <v>4</v>
      </c>
      <c r="I261" s="51" t="s">
        <v>5</v>
      </c>
      <c r="J261" s="51" t="s">
        <v>4</v>
      </c>
      <c r="K261" s="51" t="s">
        <v>5</v>
      </c>
      <c r="L261" s="51" t="s">
        <v>4</v>
      </c>
      <c r="M261" s="51" t="s">
        <v>5</v>
      </c>
      <c r="N261" s="51" t="s">
        <v>4</v>
      </c>
      <c r="O261" s="51" t="s">
        <v>322</v>
      </c>
      <c r="P261" s="43" t="s">
        <v>324</v>
      </c>
      <c r="Q261" s="51" t="s">
        <v>326</v>
      </c>
      <c r="R261" s="19" t="s">
        <v>306</v>
      </c>
    </row>
    <row r="262" spans="2:19" ht="41.4" x14ac:dyDescent="0.3">
      <c r="B262" s="103">
        <v>19</v>
      </c>
      <c r="C262" s="51">
        <v>1</v>
      </c>
      <c r="D262" s="51">
        <v>100</v>
      </c>
      <c r="E262" s="51" t="s">
        <v>397</v>
      </c>
      <c r="F262" s="20">
        <v>220</v>
      </c>
      <c r="G262" s="21" t="s">
        <v>3</v>
      </c>
      <c r="H262" s="20">
        <v>185</v>
      </c>
      <c r="I262" s="21" t="s">
        <v>3</v>
      </c>
      <c r="J262" s="20">
        <v>180</v>
      </c>
      <c r="K262" s="21" t="s">
        <v>3</v>
      </c>
      <c r="L262" s="20">
        <v>120</v>
      </c>
      <c r="M262" s="21" t="s">
        <v>3</v>
      </c>
      <c r="N262" s="31">
        <v>190</v>
      </c>
      <c r="O262" s="21" t="s">
        <v>323</v>
      </c>
      <c r="P262" s="97"/>
      <c r="Q262" s="23">
        <f>N262-N262*P262</f>
        <v>190</v>
      </c>
      <c r="R262" s="24">
        <f>Q262*D262</f>
        <v>19000</v>
      </c>
    </row>
    <row r="263" spans="2:19" ht="41.4" x14ac:dyDescent="0.3">
      <c r="B263" s="103"/>
      <c r="C263" s="51">
        <v>2</v>
      </c>
      <c r="D263" s="51">
        <v>100</v>
      </c>
      <c r="E263" s="51" t="s">
        <v>398</v>
      </c>
      <c r="F263" s="20">
        <v>220</v>
      </c>
      <c r="G263" s="21" t="s">
        <v>3</v>
      </c>
      <c r="H263" s="20">
        <v>130</v>
      </c>
      <c r="I263" s="21" t="s">
        <v>3</v>
      </c>
      <c r="J263" s="20">
        <v>120</v>
      </c>
      <c r="K263" s="21" t="s">
        <v>3</v>
      </c>
      <c r="L263" s="20">
        <v>110</v>
      </c>
      <c r="M263" s="21" t="s">
        <v>3</v>
      </c>
      <c r="N263" s="31">
        <v>152</v>
      </c>
      <c r="O263" s="21" t="s">
        <v>323</v>
      </c>
      <c r="P263" s="97"/>
      <c r="Q263" s="23">
        <f t="shared" ref="Q263:Q266" si="8">N263-N263*P263</f>
        <v>152</v>
      </c>
      <c r="R263" s="24">
        <f t="shared" ref="R263:R266" si="9">Q263*D263</f>
        <v>15200</v>
      </c>
    </row>
    <row r="264" spans="2:19" ht="41.4" x14ac:dyDescent="0.3">
      <c r="B264" s="103"/>
      <c r="C264" s="51">
        <v>3</v>
      </c>
      <c r="D264" s="51">
        <v>100</v>
      </c>
      <c r="E264" s="51" t="s">
        <v>399</v>
      </c>
      <c r="F264" s="20">
        <v>220</v>
      </c>
      <c r="G264" s="21" t="s">
        <v>3</v>
      </c>
      <c r="H264" s="20">
        <v>110</v>
      </c>
      <c r="I264" s="21" t="s">
        <v>3</v>
      </c>
      <c r="J264" s="20">
        <v>100</v>
      </c>
      <c r="K264" s="21" t="s">
        <v>3</v>
      </c>
      <c r="L264" s="20"/>
      <c r="M264" s="21" t="s">
        <v>3</v>
      </c>
      <c r="N264" s="31">
        <v>152</v>
      </c>
      <c r="O264" s="21" t="s">
        <v>323</v>
      </c>
      <c r="P264" s="97"/>
      <c r="Q264" s="23">
        <f t="shared" si="8"/>
        <v>152</v>
      </c>
      <c r="R264" s="24">
        <f t="shared" si="9"/>
        <v>15200</v>
      </c>
    </row>
    <row r="265" spans="2:19" ht="41.4" x14ac:dyDescent="0.3">
      <c r="B265" s="103"/>
      <c r="C265" s="51">
        <v>4</v>
      </c>
      <c r="D265" s="51">
        <v>100</v>
      </c>
      <c r="E265" s="51" t="s">
        <v>400</v>
      </c>
      <c r="F265" s="20">
        <v>220</v>
      </c>
      <c r="G265" s="21" t="s">
        <v>3</v>
      </c>
      <c r="H265" s="20">
        <v>130</v>
      </c>
      <c r="I265" s="21" t="s">
        <v>3</v>
      </c>
      <c r="J265" s="20">
        <v>120</v>
      </c>
      <c r="K265" s="21" t="s">
        <v>3</v>
      </c>
      <c r="L265" s="20">
        <v>130</v>
      </c>
      <c r="M265" s="21" t="s">
        <v>3</v>
      </c>
      <c r="N265" s="31">
        <v>152</v>
      </c>
      <c r="O265" s="21" t="s">
        <v>323</v>
      </c>
      <c r="P265" s="97"/>
      <c r="Q265" s="23">
        <f t="shared" si="8"/>
        <v>152</v>
      </c>
      <c r="R265" s="24">
        <f t="shared" si="9"/>
        <v>15200</v>
      </c>
    </row>
    <row r="266" spans="2:19" ht="41.4" x14ac:dyDescent="0.3">
      <c r="B266" s="103"/>
      <c r="C266" s="51">
        <v>5</v>
      </c>
      <c r="D266" s="51">
        <v>100</v>
      </c>
      <c r="E266" s="51" t="s">
        <v>401</v>
      </c>
      <c r="F266" s="20">
        <v>220</v>
      </c>
      <c r="G266" s="21" t="s">
        <v>3</v>
      </c>
      <c r="H266" s="20">
        <v>120</v>
      </c>
      <c r="I266" s="21" t="s">
        <v>3</v>
      </c>
      <c r="J266" s="20">
        <v>120</v>
      </c>
      <c r="K266" s="21" t="s">
        <v>3</v>
      </c>
      <c r="L266" s="20">
        <v>80</v>
      </c>
      <c r="M266" s="21" t="s">
        <v>3</v>
      </c>
      <c r="N266" s="31">
        <v>152</v>
      </c>
      <c r="O266" s="21" t="s">
        <v>323</v>
      </c>
      <c r="P266" s="97"/>
      <c r="Q266" s="23">
        <f t="shared" si="8"/>
        <v>152</v>
      </c>
      <c r="R266" s="24">
        <f t="shared" si="9"/>
        <v>15200</v>
      </c>
    </row>
    <row r="267" spans="2:19" ht="41.4" x14ac:dyDescent="0.3">
      <c r="B267" s="103"/>
      <c r="C267" s="51">
        <v>6</v>
      </c>
      <c r="D267" s="51" t="s">
        <v>335</v>
      </c>
      <c r="E267" s="51" t="s">
        <v>402</v>
      </c>
      <c r="F267" s="21" t="s">
        <v>3</v>
      </c>
      <c r="G267" s="25">
        <v>0.1</v>
      </c>
      <c r="H267" s="21" t="s">
        <v>3</v>
      </c>
      <c r="I267" s="25">
        <v>0.1</v>
      </c>
      <c r="J267" s="21" t="s">
        <v>3</v>
      </c>
      <c r="K267" s="25">
        <v>0.1</v>
      </c>
      <c r="L267" s="21" t="s">
        <v>3</v>
      </c>
      <c r="M267" s="25"/>
      <c r="N267" s="21" t="s">
        <v>3</v>
      </c>
      <c r="O267" s="98">
        <v>0.09</v>
      </c>
      <c r="P267" s="97"/>
      <c r="Q267" s="42" t="s">
        <v>3</v>
      </c>
      <c r="R267" s="24">
        <v>8000</v>
      </c>
      <c r="S267" s="18" t="str">
        <f t="shared" si="7"/>
        <v>% ABAIXO DO MINIMO</v>
      </c>
    </row>
    <row r="268" spans="2:19" ht="41.4" x14ac:dyDescent="0.3">
      <c r="B268" s="103"/>
      <c r="C268" s="51">
        <v>7</v>
      </c>
      <c r="D268" s="51" t="s">
        <v>335</v>
      </c>
      <c r="E268" s="51" t="s">
        <v>403</v>
      </c>
      <c r="F268" s="21" t="s">
        <v>3</v>
      </c>
      <c r="G268" s="25">
        <v>0.15</v>
      </c>
      <c r="H268" s="21" t="s">
        <v>3</v>
      </c>
      <c r="I268" s="25">
        <v>0.1</v>
      </c>
      <c r="J268" s="21" t="s">
        <v>3</v>
      </c>
      <c r="K268" s="25">
        <v>0.1</v>
      </c>
      <c r="L268" s="21" t="s">
        <v>3</v>
      </c>
      <c r="M268" s="25"/>
      <c r="N268" s="21" t="s">
        <v>3</v>
      </c>
      <c r="O268" s="98">
        <v>0.09</v>
      </c>
      <c r="P268" s="97"/>
      <c r="Q268" s="42" t="s">
        <v>3</v>
      </c>
      <c r="R268" s="24">
        <v>8000</v>
      </c>
      <c r="S268" s="18" t="str">
        <f t="shared" si="7"/>
        <v>% ABAIXO DO MINIMO</v>
      </c>
    </row>
    <row r="269" spans="2:19" ht="41.4" x14ac:dyDescent="0.3">
      <c r="B269" s="103"/>
      <c r="C269" s="51">
        <v>8</v>
      </c>
      <c r="D269" s="51" t="s">
        <v>335</v>
      </c>
      <c r="E269" s="51" t="s">
        <v>404</v>
      </c>
      <c r="F269" s="21" t="s">
        <v>3</v>
      </c>
      <c r="G269" s="25">
        <v>0.3</v>
      </c>
      <c r="H269" s="21" t="s">
        <v>3</v>
      </c>
      <c r="I269" s="25">
        <v>0.03</v>
      </c>
      <c r="J269" s="21" t="s">
        <v>3</v>
      </c>
      <c r="K269" s="25">
        <v>0.05</v>
      </c>
      <c r="L269" s="21" t="s">
        <v>3</v>
      </c>
      <c r="M269" s="25"/>
      <c r="N269" s="21" t="s">
        <v>3</v>
      </c>
      <c r="O269" s="98">
        <v>5.5E-2</v>
      </c>
      <c r="P269" s="97"/>
      <c r="Q269" s="42" t="s">
        <v>3</v>
      </c>
      <c r="R269" s="24">
        <v>8000</v>
      </c>
      <c r="S269" s="18" t="str">
        <f t="shared" si="7"/>
        <v>% ABAIXO DO MINIMO</v>
      </c>
    </row>
    <row r="270" spans="2:19" x14ac:dyDescent="0.3">
      <c r="B270" s="27"/>
      <c r="C270" s="100" t="s">
        <v>396</v>
      </c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2"/>
      <c r="P270" s="50"/>
      <c r="Q270" s="50"/>
      <c r="R270" s="24">
        <f>SUM(R262:R269)</f>
        <v>103800</v>
      </c>
    </row>
    <row r="271" spans="2:19" x14ac:dyDescent="0.3">
      <c r="B271" s="29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28"/>
    </row>
    <row r="272" spans="2:19" x14ac:dyDescent="0.3">
      <c r="C272" s="33"/>
      <c r="D272" s="33"/>
      <c r="E272" s="34" t="s">
        <v>327</v>
      </c>
      <c r="O272" s="39" t="s">
        <v>332</v>
      </c>
      <c r="P272" s="39" t="s">
        <v>333</v>
      </c>
    </row>
    <row r="273" spans="2:19" x14ac:dyDescent="0.3">
      <c r="B273" s="33"/>
      <c r="C273" s="33"/>
      <c r="D273" s="33"/>
      <c r="E273" s="34" t="s">
        <v>328</v>
      </c>
      <c r="O273" s="35">
        <f>SUM(P267+P268+P269)/3</f>
        <v>0</v>
      </c>
      <c r="P273" s="35">
        <f>SUM(P262:P266)/5</f>
        <v>0</v>
      </c>
    </row>
    <row r="274" spans="2:19" x14ac:dyDescent="0.3">
      <c r="B274" s="33"/>
      <c r="C274" s="33"/>
      <c r="D274" s="33"/>
      <c r="E274" s="34" t="s">
        <v>329</v>
      </c>
      <c r="O274" s="40" t="s">
        <v>331</v>
      </c>
      <c r="P274" s="41">
        <f>0.6*O273+0.4*P273</f>
        <v>0</v>
      </c>
    </row>
    <row r="275" spans="2:19" x14ac:dyDescent="0.3">
      <c r="B275" s="33"/>
      <c r="C275" s="33"/>
      <c r="D275" s="33"/>
      <c r="E275" s="34" t="s">
        <v>330</v>
      </c>
    </row>
    <row r="276" spans="2:19" x14ac:dyDescent="0.3">
      <c r="B276" s="33"/>
      <c r="C276" s="33"/>
      <c r="D276" s="33"/>
      <c r="E276" s="33"/>
    </row>
    <row r="278" spans="2:19" ht="15" customHeight="1" x14ac:dyDescent="0.3">
      <c r="B278" s="104" t="s">
        <v>405</v>
      </c>
      <c r="C278" s="104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</row>
    <row r="279" spans="2:19" ht="69" x14ac:dyDescent="0.3">
      <c r="B279" s="51" t="s">
        <v>0</v>
      </c>
      <c r="C279" s="51" t="s">
        <v>1</v>
      </c>
      <c r="D279" s="51" t="s">
        <v>334</v>
      </c>
      <c r="E279" s="51" t="s">
        <v>2</v>
      </c>
      <c r="F279" s="51" t="s">
        <v>4</v>
      </c>
      <c r="G279" s="51" t="s">
        <v>5</v>
      </c>
      <c r="H279" s="51" t="s">
        <v>4</v>
      </c>
      <c r="I279" s="51" t="s">
        <v>5</v>
      </c>
      <c r="J279" s="51" t="s">
        <v>4</v>
      </c>
      <c r="K279" s="51" t="s">
        <v>5</v>
      </c>
      <c r="L279" s="51"/>
      <c r="M279" s="51"/>
      <c r="N279" s="51" t="s">
        <v>4</v>
      </c>
      <c r="O279" s="51" t="s">
        <v>322</v>
      </c>
      <c r="P279" s="43" t="s">
        <v>324</v>
      </c>
      <c r="Q279" s="51" t="s">
        <v>326</v>
      </c>
      <c r="R279" s="19" t="s">
        <v>306</v>
      </c>
    </row>
    <row r="280" spans="2:19" ht="41.4" x14ac:dyDescent="0.3">
      <c r="B280" s="103">
        <v>20</v>
      </c>
      <c r="C280" s="51">
        <v>1</v>
      </c>
      <c r="D280" s="51">
        <v>100</v>
      </c>
      <c r="E280" s="51" t="s">
        <v>408</v>
      </c>
      <c r="F280" s="20">
        <v>68</v>
      </c>
      <c r="G280" s="21" t="s">
        <v>3</v>
      </c>
      <c r="H280" s="20">
        <v>60</v>
      </c>
      <c r="I280" s="21" t="s">
        <v>3</v>
      </c>
      <c r="J280" s="20">
        <v>55</v>
      </c>
      <c r="K280" s="21" t="s">
        <v>3</v>
      </c>
      <c r="L280" s="21"/>
      <c r="M280" s="21"/>
      <c r="N280" s="31">
        <v>85</v>
      </c>
      <c r="O280" s="21" t="s">
        <v>323</v>
      </c>
      <c r="P280" s="91"/>
      <c r="Q280" s="23">
        <f>N280-N280*P280</f>
        <v>85</v>
      </c>
      <c r="R280" s="24">
        <f>Q280*D280</f>
        <v>8500</v>
      </c>
    </row>
    <row r="281" spans="2:19" ht="41.4" x14ac:dyDescent="0.3">
      <c r="B281" s="103"/>
      <c r="C281" s="51">
        <v>2</v>
      </c>
      <c r="D281" s="51" t="s">
        <v>335</v>
      </c>
      <c r="E281" s="51" t="s">
        <v>407</v>
      </c>
      <c r="F281" s="21" t="s">
        <v>3</v>
      </c>
      <c r="G281" s="25">
        <v>0.1</v>
      </c>
      <c r="H281" s="21" t="s">
        <v>3</v>
      </c>
      <c r="I281" s="25">
        <v>0.1</v>
      </c>
      <c r="J281" s="21" t="s">
        <v>3</v>
      </c>
      <c r="K281" s="25">
        <v>0.1</v>
      </c>
      <c r="L281" s="25"/>
      <c r="M281" s="25"/>
      <c r="N281" s="21" t="s">
        <v>3</v>
      </c>
      <c r="O281" s="99">
        <v>8.6999999999999994E-2</v>
      </c>
      <c r="P281" s="95"/>
      <c r="Q281" s="42" t="s">
        <v>3</v>
      </c>
      <c r="R281" s="24">
        <v>3000</v>
      </c>
      <c r="S281" s="18" t="str">
        <f t="shared" si="7"/>
        <v>% ABAIXO DO MINIMO</v>
      </c>
    </row>
    <row r="282" spans="2:19" ht="41.4" x14ac:dyDescent="0.3">
      <c r="B282" s="103"/>
      <c r="C282" s="51">
        <v>3</v>
      </c>
      <c r="D282" s="51" t="s">
        <v>335</v>
      </c>
      <c r="E282" s="51" t="s">
        <v>409</v>
      </c>
      <c r="F282" s="21" t="s">
        <v>3</v>
      </c>
      <c r="G282" s="25">
        <v>0.1</v>
      </c>
      <c r="H282" s="21" t="s">
        <v>3</v>
      </c>
      <c r="I282" s="25">
        <v>0.1</v>
      </c>
      <c r="J282" s="21" t="s">
        <v>3</v>
      </c>
      <c r="K282" s="25">
        <v>0.1</v>
      </c>
      <c r="L282" s="25"/>
      <c r="M282" s="25"/>
      <c r="N282" s="21" t="s">
        <v>3</v>
      </c>
      <c r="O282" s="99">
        <v>8.6999999999999994E-2</v>
      </c>
      <c r="P282" s="95"/>
      <c r="Q282" s="42" t="s">
        <v>3</v>
      </c>
      <c r="R282" s="24">
        <v>3000</v>
      </c>
      <c r="S282" s="18" t="str">
        <f t="shared" si="7"/>
        <v>% ABAIXO DO MINIMO</v>
      </c>
    </row>
    <row r="283" spans="2:19" ht="41.4" x14ac:dyDescent="0.3">
      <c r="B283" s="103"/>
      <c r="C283" s="51">
        <v>4</v>
      </c>
      <c r="D283" s="51" t="s">
        <v>335</v>
      </c>
      <c r="E283" s="51" t="s">
        <v>410</v>
      </c>
      <c r="F283" s="21" t="s">
        <v>3</v>
      </c>
      <c r="G283" s="25">
        <v>0.03</v>
      </c>
      <c r="H283" s="21" t="s">
        <v>3</v>
      </c>
      <c r="I283" s="25">
        <v>0.05</v>
      </c>
      <c r="J283" s="21" t="s">
        <v>3</v>
      </c>
      <c r="K283" s="25">
        <v>0.03</v>
      </c>
      <c r="L283" s="25"/>
      <c r="M283" s="25"/>
      <c r="N283" s="21" t="s">
        <v>3</v>
      </c>
      <c r="O283" s="99">
        <v>3.5000000000000003E-2</v>
      </c>
      <c r="P283" s="95"/>
      <c r="Q283" s="42" t="s">
        <v>3</v>
      </c>
      <c r="R283" s="24">
        <v>3000</v>
      </c>
      <c r="S283" s="18" t="str">
        <f t="shared" si="7"/>
        <v>% ABAIXO DO MINIMO</v>
      </c>
    </row>
    <row r="284" spans="2:19" x14ac:dyDescent="0.3">
      <c r="B284" s="27"/>
      <c r="C284" s="100" t="s">
        <v>406</v>
      </c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2"/>
      <c r="P284" s="50"/>
      <c r="Q284" s="50"/>
      <c r="R284" s="24">
        <f>SUM(R280:R283)</f>
        <v>17500</v>
      </c>
    </row>
    <row r="285" spans="2:19" x14ac:dyDescent="0.3">
      <c r="B285" s="29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28"/>
    </row>
    <row r="286" spans="2:19" x14ac:dyDescent="0.3">
      <c r="C286" s="33"/>
      <c r="D286" s="33"/>
      <c r="E286" s="34" t="s">
        <v>327</v>
      </c>
      <c r="O286" s="39" t="s">
        <v>332</v>
      </c>
      <c r="P286" s="39" t="s">
        <v>333</v>
      </c>
    </row>
    <row r="287" spans="2:19" x14ac:dyDescent="0.3">
      <c r="B287" s="33"/>
      <c r="C287" s="33"/>
      <c r="D287" s="33"/>
      <c r="E287" s="34" t="s">
        <v>328</v>
      </c>
      <c r="O287" s="35">
        <f>SUM(P281+P282+P283)/3</f>
        <v>0</v>
      </c>
      <c r="P287" s="35">
        <f>P280</f>
        <v>0</v>
      </c>
    </row>
    <row r="288" spans="2:19" x14ac:dyDescent="0.3">
      <c r="B288" s="33"/>
      <c r="C288" s="33"/>
      <c r="D288" s="33"/>
      <c r="E288" s="34" t="s">
        <v>329</v>
      </c>
      <c r="O288" s="40" t="s">
        <v>331</v>
      </c>
      <c r="P288" s="41">
        <f>0.6*O287+0.4*P287</f>
        <v>0</v>
      </c>
    </row>
    <row r="289" spans="2:19" x14ac:dyDescent="0.3">
      <c r="B289" s="33"/>
      <c r="C289" s="33"/>
      <c r="D289" s="33"/>
      <c r="E289" s="34" t="s">
        <v>330</v>
      </c>
    </row>
    <row r="290" spans="2:19" x14ac:dyDescent="0.3">
      <c r="B290" s="33"/>
      <c r="C290" s="33"/>
      <c r="D290" s="33"/>
      <c r="E290" s="44"/>
    </row>
    <row r="292" spans="2:19" ht="12.75" customHeight="1" x14ac:dyDescent="0.3">
      <c r="B292" s="104" t="s">
        <v>412</v>
      </c>
      <c r="C292" s="104"/>
      <c r="D292" s="104"/>
      <c r="E292" s="104"/>
      <c r="F292" s="104"/>
      <c r="G292" s="104"/>
      <c r="H292" s="104"/>
      <c r="I292" s="104"/>
      <c r="J292" s="104"/>
      <c r="K292" s="104"/>
      <c r="L292" s="104"/>
      <c r="M292" s="104"/>
      <c r="N292" s="104"/>
      <c r="O292" s="104"/>
      <c r="P292" s="104"/>
      <c r="Q292" s="104"/>
      <c r="R292" s="104"/>
    </row>
    <row r="293" spans="2:19" ht="69" x14ac:dyDescent="0.3">
      <c r="B293" s="51" t="s">
        <v>0</v>
      </c>
      <c r="C293" s="51" t="s">
        <v>1</v>
      </c>
      <c r="D293" s="51" t="s">
        <v>334</v>
      </c>
      <c r="E293" s="51" t="s">
        <v>2</v>
      </c>
      <c r="F293" s="51" t="s">
        <v>4</v>
      </c>
      <c r="G293" s="51" t="s">
        <v>5</v>
      </c>
      <c r="H293" s="51" t="s">
        <v>4</v>
      </c>
      <c r="I293" s="51" t="s">
        <v>5</v>
      </c>
      <c r="J293" s="51"/>
      <c r="K293" s="51"/>
      <c r="L293" s="51"/>
      <c r="M293" s="51"/>
      <c r="N293" s="51" t="s">
        <v>4</v>
      </c>
      <c r="O293" s="51" t="s">
        <v>322</v>
      </c>
      <c r="P293" s="43" t="s">
        <v>324</v>
      </c>
      <c r="Q293" s="51" t="s">
        <v>326</v>
      </c>
      <c r="R293" s="19" t="s">
        <v>306</v>
      </c>
    </row>
    <row r="294" spans="2:19" ht="41.4" x14ac:dyDescent="0.3">
      <c r="B294" s="103">
        <v>21</v>
      </c>
      <c r="C294" s="51">
        <v>1</v>
      </c>
      <c r="D294" s="51">
        <v>100</v>
      </c>
      <c r="E294" s="51" t="s">
        <v>413</v>
      </c>
      <c r="F294" s="20">
        <v>70</v>
      </c>
      <c r="G294" s="21" t="s">
        <v>3</v>
      </c>
      <c r="H294" s="20">
        <v>65</v>
      </c>
      <c r="I294" s="21" t="s">
        <v>3</v>
      </c>
      <c r="J294" s="20"/>
      <c r="K294" s="21"/>
      <c r="L294" s="21"/>
      <c r="M294" s="21"/>
      <c r="N294" s="31">
        <v>90.5</v>
      </c>
      <c r="O294" s="21" t="s">
        <v>323</v>
      </c>
      <c r="P294" s="91"/>
      <c r="Q294" s="23">
        <f>N294-N294*P294</f>
        <v>90.5</v>
      </c>
      <c r="R294" s="24">
        <f>Q294*D294</f>
        <v>9050</v>
      </c>
    </row>
    <row r="295" spans="2:19" ht="41.4" x14ac:dyDescent="0.3">
      <c r="B295" s="103"/>
      <c r="C295" s="51">
        <v>2</v>
      </c>
      <c r="D295" s="51" t="s">
        <v>335</v>
      </c>
      <c r="E295" s="51" t="s">
        <v>392</v>
      </c>
      <c r="F295" s="21" t="s">
        <v>3</v>
      </c>
      <c r="G295" s="25">
        <v>0.1</v>
      </c>
      <c r="H295" s="21" t="s">
        <v>3</v>
      </c>
      <c r="I295" s="25">
        <v>0.1</v>
      </c>
      <c r="J295" s="21"/>
      <c r="K295" s="25"/>
      <c r="L295" s="25"/>
      <c r="M295" s="25"/>
      <c r="N295" s="21" t="s">
        <v>3</v>
      </c>
      <c r="O295" s="99">
        <v>7.4999999999999997E-2</v>
      </c>
      <c r="P295" s="95"/>
      <c r="Q295" s="42" t="s">
        <v>3</v>
      </c>
      <c r="R295" s="24">
        <v>10000</v>
      </c>
      <c r="S295" s="18" t="str">
        <f t="shared" ref="S295:S309" si="10">IF(P295&gt;=O295,"CORRETO","% ABAIXO DO MINIMO")</f>
        <v>% ABAIXO DO MINIMO</v>
      </c>
    </row>
    <row r="296" spans="2:19" ht="41.4" x14ac:dyDescent="0.3">
      <c r="B296" s="103"/>
      <c r="C296" s="51">
        <v>3</v>
      </c>
      <c r="D296" s="51" t="s">
        <v>335</v>
      </c>
      <c r="E296" s="51" t="s">
        <v>393</v>
      </c>
      <c r="F296" s="21" t="s">
        <v>3</v>
      </c>
      <c r="G296" s="25">
        <v>0.1</v>
      </c>
      <c r="H296" s="21" t="s">
        <v>3</v>
      </c>
      <c r="I296" s="25">
        <v>0.1</v>
      </c>
      <c r="J296" s="21"/>
      <c r="K296" s="25"/>
      <c r="L296" s="25"/>
      <c r="M296" s="25"/>
      <c r="N296" s="21" t="s">
        <v>3</v>
      </c>
      <c r="O296" s="99">
        <v>7.4999999999999997E-2</v>
      </c>
      <c r="P296" s="95"/>
      <c r="Q296" s="42" t="s">
        <v>3</v>
      </c>
      <c r="R296" s="24">
        <v>10000</v>
      </c>
      <c r="S296" s="18" t="str">
        <f t="shared" si="10"/>
        <v>% ABAIXO DO MINIMO</v>
      </c>
    </row>
    <row r="297" spans="2:19" ht="41.4" x14ac:dyDescent="0.3">
      <c r="B297" s="103"/>
      <c r="C297" s="51">
        <v>4</v>
      </c>
      <c r="D297" s="51" t="s">
        <v>335</v>
      </c>
      <c r="E297" s="51" t="s">
        <v>394</v>
      </c>
      <c r="F297" s="21" t="s">
        <v>3</v>
      </c>
      <c r="G297" s="25">
        <v>0.03</v>
      </c>
      <c r="H297" s="21" t="s">
        <v>3</v>
      </c>
      <c r="I297" s="25">
        <v>0.05</v>
      </c>
      <c r="J297" s="21"/>
      <c r="K297" s="25"/>
      <c r="L297" s="25"/>
      <c r="M297" s="25"/>
      <c r="N297" s="21" t="s">
        <v>3</v>
      </c>
      <c r="O297" s="99">
        <v>3.5000000000000003E-2</v>
      </c>
      <c r="P297" s="95"/>
      <c r="Q297" s="42" t="s">
        <v>3</v>
      </c>
      <c r="R297" s="24">
        <v>10000</v>
      </c>
      <c r="S297" s="18" t="str">
        <f t="shared" si="10"/>
        <v>% ABAIXO DO MINIMO</v>
      </c>
    </row>
    <row r="298" spans="2:19" x14ac:dyDescent="0.3">
      <c r="B298" s="27"/>
      <c r="C298" s="100" t="s">
        <v>411</v>
      </c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2"/>
      <c r="P298" s="50"/>
      <c r="Q298" s="50"/>
      <c r="R298" s="24">
        <f>SUM(R294:R297)</f>
        <v>39050</v>
      </c>
    </row>
    <row r="299" spans="2:19" x14ac:dyDescent="0.3">
      <c r="B299" s="29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28"/>
    </row>
    <row r="300" spans="2:19" x14ac:dyDescent="0.3">
      <c r="C300" s="33"/>
      <c r="D300" s="33"/>
      <c r="E300" s="34" t="s">
        <v>327</v>
      </c>
      <c r="O300" s="39" t="s">
        <v>332</v>
      </c>
      <c r="P300" s="39" t="s">
        <v>333</v>
      </c>
    </row>
    <row r="301" spans="2:19" x14ac:dyDescent="0.3">
      <c r="B301" s="33"/>
      <c r="C301" s="33"/>
      <c r="D301" s="33"/>
      <c r="E301" s="34" t="s">
        <v>328</v>
      </c>
      <c r="O301" s="35">
        <f>SUM(P295+P296+P297)/3</f>
        <v>0</v>
      </c>
      <c r="P301" s="35">
        <f>P294</f>
        <v>0</v>
      </c>
    </row>
    <row r="302" spans="2:19" x14ac:dyDescent="0.3">
      <c r="B302" s="33"/>
      <c r="C302" s="33"/>
      <c r="D302" s="33"/>
      <c r="E302" s="34" t="s">
        <v>329</v>
      </c>
      <c r="O302" s="40" t="s">
        <v>331</v>
      </c>
      <c r="P302" s="41">
        <f>0.6*O301+0.4*P301</f>
        <v>0</v>
      </c>
    </row>
    <row r="303" spans="2:19" x14ac:dyDescent="0.3">
      <c r="B303" s="33"/>
      <c r="C303" s="33"/>
      <c r="D303" s="33"/>
      <c r="E303" s="34" t="s">
        <v>330</v>
      </c>
    </row>
    <row r="304" spans="2:19" x14ac:dyDescent="0.3">
      <c r="B304" s="33"/>
      <c r="C304" s="33"/>
      <c r="D304" s="33"/>
      <c r="E304" s="33"/>
    </row>
    <row r="305" spans="2:19" x14ac:dyDescent="0.3">
      <c r="B305" s="33"/>
      <c r="C305" s="33"/>
      <c r="D305" s="33"/>
      <c r="E305" s="33"/>
    </row>
    <row r="306" spans="2:19" ht="12.75" customHeight="1" x14ac:dyDescent="0.3">
      <c r="B306" s="104" t="s">
        <v>414</v>
      </c>
      <c r="C306" s="104"/>
      <c r="D306" s="104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104"/>
      <c r="P306" s="104"/>
      <c r="Q306" s="104"/>
      <c r="R306" s="104"/>
    </row>
    <row r="307" spans="2:19" ht="69" x14ac:dyDescent="0.3">
      <c r="B307" s="51" t="s">
        <v>0</v>
      </c>
      <c r="C307" s="51" t="s">
        <v>1</v>
      </c>
      <c r="D307" s="51" t="s">
        <v>334</v>
      </c>
      <c r="E307" s="51" t="s">
        <v>2</v>
      </c>
      <c r="F307" s="51" t="s">
        <v>4</v>
      </c>
      <c r="G307" s="51" t="s">
        <v>5</v>
      </c>
      <c r="H307" s="51" t="s">
        <v>4</v>
      </c>
      <c r="I307" s="51" t="s">
        <v>5</v>
      </c>
      <c r="J307" s="51"/>
      <c r="K307" s="51"/>
      <c r="L307" s="51"/>
      <c r="M307" s="51"/>
      <c r="N307" s="51" t="s">
        <v>4</v>
      </c>
      <c r="O307" s="51" t="s">
        <v>322</v>
      </c>
      <c r="P307" s="43" t="s">
        <v>324</v>
      </c>
      <c r="Q307" s="51" t="s">
        <v>326</v>
      </c>
      <c r="R307" s="19" t="s">
        <v>306</v>
      </c>
    </row>
    <row r="308" spans="2:19" ht="41.4" x14ac:dyDescent="0.3">
      <c r="B308" s="103">
        <v>22</v>
      </c>
      <c r="C308" s="51">
        <v>1</v>
      </c>
      <c r="D308" s="51">
        <v>100</v>
      </c>
      <c r="E308" s="51" t="s">
        <v>416</v>
      </c>
      <c r="F308" s="20">
        <v>68</v>
      </c>
      <c r="G308" s="21" t="s">
        <v>3</v>
      </c>
      <c r="H308" s="20">
        <v>60</v>
      </c>
      <c r="I308" s="21" t="s">
        <v>3</v>
      </c>
      <c r="J308" s="20"/>
      <c r="K308" s="21"/>
      <c r="L308" s="21"/>
      <c r="M308" s="21"/>
      <c r="N308" s="31">
        <v>108.5</v>
      </c>
      <c r="O308" s="21" t="s">
        <v>323</v>
      </c>
      <c r="P308" s="91"/>
      <c r="Q308" s="23">
        <f>N308-N308*P308</f>
        <v>108.5</v>
      </c>
      <c r="R308" s="24">
        <f>Q308*D308</f>
        <v>10850</v>
      </c>
    </row>
    <row r="309" spans="2:19" ht="41.4" x14ac:dyDescent="0.3">
      <c r="B309" s="103"/>
      <c r="C309" s="51">
        <v>2</v>
      </c>
      <c r="D309" s="51" t="s">
        <v>335</v>
      </c>
      <c r="E309" s="51" t="s">
        <v>392</v>
      </c>
      <c r="F309" s="21" t="s">
        <v>3</v>
      </c>
      <c r="G309" s="25">
        <v>0.1</v>
      </c>
      <c r="H309" s="21" t="s">
        <v>3</v>
      </c>
      <c r="I309" s="25">
        <v>0.1</v>
      </c>
      <c r="J309" s="21"/>
      <c r="K309" s="25"/>
      <c r="L309" s="25"/>
      <c r="M309" s="25"/>
      <c r="N309" s="21" t="s">
        <v>3</v>
      </c>
      <c r="O309" s="89">
        <v>7.4999999999999997E-2</v>
      </c>
      <c r="P309" s="95"/>
      <c r="Q309" s="42" t="s">
        <v>3</v>
      </c>
      <c r="R309" s="24">
        <v>10000</v>
      </c>
      <c r="S309" s="18" t="str">
        <f t="shared" si="10"/>
        <v>% ABAIXO DO MINIMO</v>
      </c>
    </row>
    <row r="310" spans="2:19" ht="41.4" x14ac:dyDescent="0.3">
      <c r="B310" s="103"/>
      <c r="C310" s="51">
        <v>3</v>
      </c>
      <c r="D310" s="51" t="s">
        <v>335</v>
      </c>
      <c r="E310" s="51" t="s">
        <v>393</v>
      </c>
      <c r="F310" s="21" t="s">
        <v>3</v>
      </c>
      <c r="G310" s="25">
        <v>0.1</v>
      </c>
      <c r="H310" s="21" t="s">
        <v>3</v>
      </c>
      <c r="I310" s="25">
        <v>0.1</v>
      </c>
      <c r="J310" s="21"/>
      <c r="K310" s="25"/>
      <c r="L310" s="25"/>
      <c r="M310" s="25"/>
      <c r="N310" s="21" t="s">
        <v>3</v>
      </c>
      <c r="O310" s="89">
        <v>7.4999999999999997E-2</v>
      </c>
      <c r="P310" s="95"/>
      <c r="Q310" s="42" t="s">
        <v>3</v>
      </c>
      <c r="R310" s="24">
        <v>10000</v>
      </c>
      <c r="S310" s="18" t="str">
        <f t="shared" ref="S310:S339" si="11">IF(P310&gt;=O310,"CORRETO","% ABAIXO DO MINIMO")</f>
        <v>% ABAIXO DO MINIMO</v>
      </c>
    </row>
    <row r="311" spans="2:19" ht="41.4" x14ac:dyDescent="0.3">
      <c r="B311" s="103"/>
      <c r="C311" s="51">
        <v>4</v>
      </c>
      <c r="D311" s="51" t="s">
        <v>335</v>
      </c>
      <c r="E311" s="51" t="s">
        <v>394</v>
      </c>
      <c r="F311" s="21" t="s">
        <v>3</v>
      </c>
      <c r="G311" s="25">
        <v>0.03</v>
      </c>
      <c r="H311" s="21" t="s">
        <v>3</v>
      </c>
      <c r="I311" s="25">
        <v>0.05</v>
      </c>
      <c r="J311" s="21"/>
      <c r="K311" s="25"/>
      <c r="L311" s="25"/>
      <c r="M311" s="25"/>
      <c r="N311" s="21" t="s">
        <v>3</v>
      </c>
      <c r="O311" s="89">
        <v>3.5000000000000003E-2</v>
      </c>
      <c r="P311" s="95"/>
      <c r="Q311" s="42" t="s">
        <v>3</v>
      </c>
      <c r="R311" s="24">
        <v>15000</v>
      </c>
      <c r="S311" s="18" t="str">
        <f t="shared" si="11"/>
        <v>% ABAIXO DO MINIMO</v>
      </c>
    </row>
    <row r="312" spans="2:19" x14ac:dyDescent="0.3">
      <c r="B312" s="27"/>
      <c r="C312" s="100" t="s">
        <v>415</v>
      </c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2"/>
      <c r="P312" s="50"/>
      <c r="Q312" s="50"/>
      <c r="R312" s="24">
        <f>SUM(R308:R311)</f>
        <v>45850</v>
      </c>
    </row>
    <row r="313" spans="2:19" x14ac:dyDescent="0.3">
      <c r="B313" s="29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28"/>
    </row>
    <row r="314" spans="2:19" x14ac:dyDescent="0.3">
      <c r="C314" s="33"/>
      <c r="D314" s="33"/>
      <c r="E314" s="34" t="s">
        <v>327</v>
      </c>
      <c r="O314" s="39" t="s">
        <v>332</v>
      </c>
      <c r="P314" s="39" t="s">
        <v>333</v>
      </c>
    </row>
    <row r="315" spans="2:19" x14ac:dyDescent="0.3">
      <c r="B315" s="33"/>
      <c r="C315" s="33"/>
      <c r="D315" s="33"/>
      <c r="E315" s="34" t="s">
        <v>328</v>
      </c>
      <c r="O315" s="35">
        <f>SUM(P309+P310+P311)/3</f>
        <v>0</v>
      </c>
      <c r="P315" s="35">
        <f>P308</f>
        <v>0</v>
      </c>
    </row>
    <row r="316" spans="2:19" x14ac:dyDescent="0.3">
      <c r="B316" s="33"/>
      <c r="C316" s="33"/>
      <c r="D316" s="33"/>
      <c r="E316" s="34" t="s">
        <v>329</v>
      </c>
      <c r="O316" s="40" t="s">
        <v>331</v>
      </c>
      <c r="P316" s="41">
        <f>0.6*O315+0.4*P315</f>
        <v>0</v>
      </c>
    </row>
    <row r="317" spans="2:19" x14ac:dyDescent="0.3">
      <c r="B317" s="33"/>
      <c r="C317" s="33"/>
      <c r="D317" s="33"/>
      <c r="E317" s="34" t="s">
        <v>330</v>
      </c>
    </row>
    <row r="318" spans="2:19" x14ac:dyDescent="0.3">
      <c r="B318" s="33"/>
      <c r="C318" s="33"/>
      <c r="D318" s="33"/>
      <c r="E318" s="44"/>
    </row>
    <row r="319" spans="2:19" x14ac:dyDescent="0.3">
      <c r="B319" s="33"/>
      <c r="C319" s="33"/>
      <c r="D319" s="33"/>
      <c r="E319" s="33"/>
    </row>
    <row r="320" spans="2:19" ht="15" customHeight="1" x14ac:dyDescent="0.3">
      <c r="B320" s="104" t="s">
        <v>417</v>
      </c>
      <c r="C320" s="104"/>
      <c r="D320" s="104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104"/>
      <c r="P320" s="104"/>
      <c r="Q320" s="104"/>
      <c r="R320" s="104"/>
    </row>
    <row r="321" spans="2:19" ht="69" x14ac:dyDescent="0.3">
      <c r="B321" s="51" t="s">
        <v>0</v>
      </c>
      <c r="C321" s="51" t="s">
        <v>1</v>
      </c>
      <c r="D321" s="51" t="s">
        <v>334</v>
      </c>
      <c r="E321" s="51" t="s">
        <v>2</v>
      </c>
      <c r="F321" s="51" t="s">
        <v>4</v>
      </c>
      <c r="G321" s="51" t="s">
        <v>5</v>
      </c>
      <c r="H321" s="51" t="s">
        <v>4</v>
      </c>
      <c r="I321" s="51" t="s">
        <v>5</v>
      </c>
      <c r="J321" s="51"/>
      <c r="K321" s="51"/>
      <c r="L321" s="51"/>
      <c r="M321" s="51"/>
      <c r="N321" s="51" t="s">
        <v>4</v>
      </c>
      <c r="O321" s="51" t="s">
        <v>322</v>
      </c>
      <c r="P321" s="43" t="s">
        <v>324</v>
      </c>
      <c r="Q321" s="51" t="s">
        <v>326</v>
      </c>
      <c r="R321" s="19" t="s">
        <v>306</v>
      </c>
    </row>
    <row r="322" spans="2:19" ht="41.4" x14ac:dyDescent="0.3">
      <c r="B322" s="103">
        <v>23</v>
      </c>
      <c r="C322" s="51">
        <v>1</v>
      </c>
      <c r="D322" s="51">
        <v>100</v>
      </c>
      <c r="E322" s="51" t="s">
        <v>419</v>
      </c>
      <c r="F322" s="20">
        <v>150</v>
      </c>
      <c r="G322" s="21" t="s">
        <v>3</v>
      </c>
      <c r="H322" s="20">
        <v>130</v>
      </c>
      <c r="I322" s="21" t="s">
        <v>3</v>
      </c>
      <c r="J322" s="20"/>
      <c r="K322" s="21"/>
      <c r="L322" s="21"/>
      <c r="M322" s="21"/>
      <c r="N322" s="31">
        <v>156</v>
      </c>
      <c r="O322" s="21" t="s">
        <v>323</v>
      </c>
      <c r="P322" s="91"/>
      <c r="Q322" s="23">
        <f>N322-N322*P322</f>
        <v>156</v>
      </c>
      <c r="R322" s="24">
        <f>Q322*D322</f>
        <v>15600</v>
      </c>
    </row>
    <row r="323" spans="2:19" ht="41.4" x14ac:dyDescent="0.3">
      <c r="B323" s="103"/>
      <c r="C323" s="51">
        <v>2</v>
      </c>
      <c r="D323" s="51" t="s">
        <v>335</v>
      </c>
      <c r="E323" s="51" t="s">
        <v>420</v>
      </c>
      <c r="F323" s="21" t="s">
        <v>3</v>
      </c>
      <c r="G323" s="25">
        <v>0.1</v>
      </c>
      <c r="H323" s="21" t="s">
        <v>3</v>
      </c>
      <c r="I323" s="25">
        <v>0.1</v>
      </c>
      <c r="J323" s="21"/>
      <c r="K323" s="25"/>
      <c r="L323" s="25"/>
      <c r="M323" s="25"/>
      <c r="N323" s="21" t="s">
        <v>3</v>
      </c>
      <c r="O323" s="89">
        <v>8.6999999999999994E-2</v>
      </c>
      <c r="P323" s="95"/>
      <c r="Q323" s="42" t="s">
        <v>3</v>
      </c>
      <c r="R323" s="24">
        <v>15000</v>
      </c>
      <c r="S323" s="18" t="str">
        <f t="shared" si="11"/>
        <v>% ABAIXO DO MINIMO</v>
      </c>
    </row>
    <row r="324" spans="2:19" ht="41.4" x14ac:dyDescent="0.3">
      <c r="B324" s="103"/>
      <c r="C324" s="51">
        <v>3</v>
      </c>
      <c r="D324" s="51" t="s">
        <v>335</v>
      </c>
      <c r="E324" s="51" t="s">
        <v>421</v>
      </c>
      <c r="F324" s="21" t="s">
        <v>3</v>
      </c>
      <c r="G324" s="25">
        <v>0.1</v>
      </c>
      <c r="H324" s="21" t="s">
        <v>3</v>
      </c>
      <c r="I324" s="25">
        <v>0.1</v>
      </c>
      <c r="J324" s="21"/>
      <c r="K324" s="25"/>
      <c r="L324" s="25"/>
      <c r="M324" s="25"/>
      <c r="N324" s="21" t="s">
        <v>3</v>
      </c>
      <c r="O324" s="89">
        <v>8.6999999999999994E-2</v>
      </c>
      <c r="P324" s="95"/>
      <c r="Q324" s="42" t="s">
        <v>3</v>
      </c>
      <c r="R324" s="24">
        <v>15000</v>
      </c>
      <c r="S324" s="18" t="str">
        <f t="shared" si="11"/>
        <v>% ABAIXO DO MINIMO</v>
      </c>
    </row>
    <row r="325" spans="2:19" ht="41.4" x14ac:dyDescent="0.3">
      <c r="B325" s="103"/>
      <c r="C325" s="51">
        <v>4</v>
      </c>
      <c r="D325" s="51" t="s">
        <v>335</v>
      </c>
      <c r="E325" s="51" t="s">
        <v>422</v>
      </c>
      <c r="F325" s="21" t="s">
        <v>3</v>
      </c>
      <c r="G325" s="25">
        <v>0.03</v>
      </c>
      <c r="H325" s="21" t="s">
        <v>3</v>
      </c>
      <c r="I325" s="25">
        <v>0.05</v>
      </c>
      <c r="J325" s="21"/>
      <c r="K325" s="25"/>
      <c r="L325" s="25"/>
      <c r="M325" s="25"/>
      <c r="N325" s="21" t="s">
        <v>3</v>
      </c>
      <c r="O325" s="89">
        <v>3.5000000000000003E-2</v>
      </c>
      <c r="P325" s="95"/>
      <c r="Q325" s="42" t="s">
        <v>3</v>
      </c>
      <c r="R325" s="24">
        <v>15000</v>
      </c>
      <c r="S325" s="18" t="str">
        <f t="shared" si="11"/>
        <v>% ABAIXO DO MINIMO</v>
      </c>
    </row>
    <row r="326" spans="2:19" x14ac:dyDescent="0.3">
      <c r="B326" s="27"/>
      <c r="C326" s="100" t="s">
        <v>418</v>
      </c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2"/>
      <c r="P326" s="50"/>
      <c r="Q326" s="50"/>
      <c r="R326" s="24">
        <f>SUM(R322:R325)</f>
        <v>60600</v>
      </c>
    </row>
    <row r="327" spans="2:19" x14ac:dyDescent="0.3">
      <c r="B327" s="29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28"/>
    </row>
    <row r="328" spans="2:19" x14ac:dyDescent="0.3">
      <c r="C328" s="33"/>
      <c r="D328" s="33"/>
      <c r="E328" s="34" t="s">
        <v>327</v>
      </c>
      <c r="O328" s="39" t="s">
        <v>332</v>
      </c>
      <c r="P328" s="39" t="s">
        <v>333</v>
      </c>
    </row>
    <row r="329" spans="2:19" x14ac:dyDescent="0.3">
      <c r="B329" s="33"/>
      <c r="C329" s="33"/>
      <c r="D329" s="33"/>
      <c r="E329" s="34" t="s">
        <v>328</v>
      </c>
      <c r="O329" s="35">
        <f>SUM(P323+P324+P325)/3</f>
        <v>0</v>
      </c>
      <c r="P329" s="35">
        <f>P322</f>
        <v>0</v>
      </c>
    </row>
    <row r="330" spans="2:19" x14ac:dyDescent="0.3">
      <c r="B330" s="33"/>
      <c r="C330" s="33"/>
      <c r="D330" s="33"/>
      <c r="E330" s="34" t="s">
        <v>329</v>
      </c>
      <c r="O330" s="40" t="s">
        <v>331</v>
      </c>
      <c r="P330" s="41">
        <f>0.6*O329+0.4*P329</f>
        <v>0</v>
      </c>
    </row>
    <row r="331" spans="2:19" x14ac:dyDescent="0.3">
      <c r="B331" s="33"/>
      <c r="C331" s="33"/>
      <c r="D331" s="33"/>
      <c r="E331" s="34" t="s">
        <v>330</v>
      </c>
    </row>
    <row r="332" spans="2:19" x14ac:dyDescent="0.3">
      <c r="B332" s="33"/>
      <c r="C332" s="33"/>
      <c r="D332" s="33"/>
      <c r="E332" s="33"/>
    </row>
    <row r="334" spans="2:19" ht="15" customHeight="1" x14ac:dyDescent="0.3">
      <c r="B334" s="104" t="s">
        <v>423</v>
      </c>
      <c r="C334" s="104"/>
      <c r="D334" s="104"/>
      <c r="E334" s="104"/>
      <c r="F334" s="104"/>
      <c r="G334" s="104"/>
      <c r="H334" s="104"/>
      <c r="I334" s="104"/>
      <c r="J334" s="104"/>
      <c r="K334" s="104"/>
      <c r="L334" s="104"/>
      <c r="M334" s="104"/>
      <c r="N334" s="104"/>
      <c r="O334" s="104"/>
      <c r="P334" s="104"/>
      <c r="Q334" s="104"/>
      <c r="R334" s="104"/>
    </row>
    <row r="335" spans="2:19" ht="69" x14ac:dyDescent="0.3">
      <c r="B335" s="51" t="s">
        <v>0</v>
      </c>
      <c r="C335" s="51" t="s">
        <v>1</v>
      </c>
      <c r="D335" s="51" t="s">
        <v>334</v>
      </c>
      <c r="E335" s="51" t="s">
        <v>2</v>
      </c>
      <c r="F335" s="51" t="s">
        <v>4</v>
      </c>
      <c r="G335" s="51" t="s">
        <v>5</v>
      </c>
      <c r="H335" s="51" t="s">
        <v>4</v>
      </c>
      <c r="I335" s="51" t="s">
        <v>5</v>
      </c>
      <c r="J335" s="51" t="s">
        <v>4</v>
      </c>
      <c r="K335" s="51" t="s">
        <v>5</v>
      </c>
      <c r="L335" s="51"/>
      <c r="M335" s="51"/>
      <c r="N335" s="51" t="s">
        <v>4</v>
      </c>
      <c r="O335" s="51" t="s">
        <v>322</v>
      </c>
      <c r="P335" s="43" t="s">
        <v>324</v>
      </c>
      <c r="Q335" s="51" t="s">
        <v>326</v>
      </c>
      <c r="R335" s="19" t="s">
        <v>306</v>
      </c>
    </row>
    <row r="336" spans="2:19" ht="41.4" x14ac:dyDescent="0.3">
      <c r="B336" s="103">
        <v>24</v>
      </c>
      <c r="C336" s="51">
        <v>1</v>
      </c>
      <c r="D336" s="51">
        <v>100</v>
      </c>
      <c r="E336" s="51" t="s">
        <v>425</v>
      </c>
      <c r="F336" s="20">
        <v>145</v>
      </c>
      <c r="G336" s="21" t="s">
        <v>3</v>
      </c>
      <c r="H336" s="20">
        <v>150</v>
      </c>
      <c r="I336" s="21" t="s">
        <v>3</v>
      </c>
      <c r="J336" s="20">
        <v>130</v>
      </c>
      <c r="K336" s="21" t="s">
        <v>3</v>
      </c>
      <c r="L336" s="21"/>
      <c r="M336" s="21"/>
      <c r="N336" s="31">
        <v>170</v>
      </c>
      <c r="O336" s="21" t="s">
        <v>323</v>
      </c>
      <c r="P336" s="91"/>
      <c r="Q336" s="23">
        <f>N336-N336*P336</f>
        <v>170</v>
      </c>
      <c r="R336" s="24">
        <f>Q336*D336</f>
        <v>17000</v>
      </c>
    </row>
    <row r="337" spans="2:19" ht="41.4" x14ac:dyDescent="0.3">
      <c r="B337" s="103"/>
      <c r="C337" s="51">
        <v>2</v>
      </c>
      <c r="D337" s="51" t="s">
        <v>335</v>
      </c>
      <c r="E337" s="51" t="s">
        <v>426</v>
      </c>
      <c r="F337" s="21" t="s">
        <v>3</v>
      </c>
      <c r="G337" s="25">
        <v>0.1</v>
      </c>
      <c r="H337" s="21" t="s">
        <v>3</v>
      </c>
      <c r="I337" s="25">
        <v>0.1</v>
      </c>
      <c r="J337" s="21" t="s">
        <v>3</v>
      </c>
      <c r="K337" s="25">
        <v>0.1</v>
      </c>
      <c r="L337" s="25"/>
      <c r="M337" s="25"/>
      <c r="N337" s="21" t="s">
        <v>3</v>
      </c>
      <c r="O337" s="89">
        <v>0.08</v>
      </c>
      <c r="P337" s="95"/>
      <c r="Q337" s="42" t="s">
        <v>3</v>
      </c>
      <c r="R337" s="24">
        <v>20000</v>
      </c>
      <c r="S337" s="18" t="str">
        <f t="shared" si="11"/>
        <v>% ABAIXO DO MINIMO</v>
      </c>
    </row>
    <row r="338" spans="2:19" ht="41.4" x14ac:dyDescent="0.3">
      <c r="B338" s="103"/>
      <c r="C338" s="51">
        <v>3</v>
      </c>
      <c r="D338" s="51" t="s">
        <v>335</v>
      </c>
      <c r="E338" s="51" t="s">
        <v>427</v>
      </c>
      <c r="F338" s="21" t="s">
        <v>3</v>
      </c>
      <c r="G338" s="25">
        <v>0.15</v>
      </c>
      <c r="H338" s="21" t="s">
        <v>3</v>
      </c>
      <c r="I338" s="25">
        <v>0.1</v>
      </c>
      <c r="J338" s="21" t="s">
        <v>3</v>
      </c>
      <c r="K338" s="25">
        <v>0.1</v>
      </c>
      <c r="L338" s="25"/>
      <c r="M338" s="25"/>
      <c r="N338" s="21" t="s">
        <v>3</v>
      </c>
      <c r="O338" s="89">
        <v>7.4999999999999997E-2</v>
      </c>
      <c r="P338" s="95"/>
      <c r="Q338" s="42" t="s">
        <v>3</v>
      </c>
      <c r="R338" s="24">
        <v>15000</v>
      </c>
      <c r="S338" s="18" t="str">
        <f t="shared" si="11"/>
        <v>% ABAIXO DO MINIMO</v>
      </c>
    </row>
    <row r="339" spans="2:19" ht="41.4" x14ac:dyDescent="0.3">
      <c r="B339" s="103"/>
      <c r="C339" s="51">
        <v>4</v>
      </c>
      <c r="D339" s="51" t="s">
        <v>335</v>
      </c>
      <c r="E339" s="51" t="s">
        <v>428</v>
      </c>
      <c r="F339" s="21" t="s">
        <v>3</v>
      </c>
      <c r="G339" s="25">
        <v>0.3</v>
      </c>
      <c r="H339" s="21" t="s">
        <v>3</v>
      </c>
      <c r="I339" s="25">
        <v>0.03</v>
      </c>
      <c r="J339" s="21" t="s">
        <v>3</v>
      </c>
      <c r="K339" s="25">
        <v>0.05</v>
      </c>
      <c r="L339" s="25"/>
      <c r="M339" s="25"/>
      <c r="N339" s="21" t="s">
        <v>3</v>
      </c>
      <c r="O339" s="89">
        <v>3.5000000000000003E-2</v>
      </c>
      <c r="P339" s="95"/>
      <c r="Q339" s="42" t="s">
        <v>3</v>
      </c>
      <c r="R339" s="24">
        <v>15000</v>
      </c>
      <c r="S339" s="18" t="str">
        <f t="shared" si="11"/>
        <v>% ABAIXO DO MINIMO</v>
      </c>
    </row>
    <row r="340" spans="2:19" x14ac:dyDescent="0.3">
      <c r="B340" s="27"/>
      <c r="C340" s="100" t="s">
        <v>424</v>
      </c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2"/>
      <c r="P340" s="50"/>
      <c r="Q340" s="50"/>
      <c r="R340" s="24">
        <f>SUM(R336:R339)</f>
        <v>67000</v>
      </c>
    </row>
    <row r="341" spans="2:19" x14ac:dyDescent="0.3">
      <c r="B341" s="29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28"/>
    </row>
    <row r="342" spans="2:19" x14ac:dyDescent="0.3">
      <c r="C342" s="33"/>
      <c r="D342" s="33"/>
      <c r="E342" s="34" t="s">
        <v>327</v>
      </c>
      <c r="O342" s="39" t="s">
        <v>332</v>
      </c>
      <c r="P342" s="39" t="s">
        <v>333</v>
      </c>
    </row>
    <row r="343" spans="2:19" x14ac:dyDescent="0.3">
      <c r="B343" s="33"/>
      <c r="C343" s="33"/>
      <c r="D343" s="33"/>
      <c r="E343" s="34" t="s">
        <v>328</v>
      </c>
      <c r="O343" s="35">
        <f>SUM(P337+P338+P339)/3</f>
        <v>0</v>
      </c>
      <c r="P343" s="35">
        <f>P336</f>
        <v>0</v>
      </c>
    </row>
    <row r="344" spans="2:19" x14ac:dyDescent="0.3">
      <c r="B344" s="33"/>
      <c r="C344" s="33"/>
      <c r="D344" s="33"/>
      <c r="E344" s="34" t="s">
        <v>329</v>
      </c>
      <c r="O344" s="40" t="s">
        <v>331</v>
      </c>
      <c r="P344" s="41">
        <f>0.6*O343+0.4*P343</f>
        <v>0</v>
      </c>
    </row>
    <row r="345" spans="2:19" x14ac:dyDescent="0.3">
      <c r="B345" s="33"/>
      <c r="C345" s="33"/>
      <c r="D345" s="33"/>
      <c r="E345" s="34" t="s">
        <v>330</v>
      </c>
    </row>
    <row r="346" spans="2:19" x14ac:dyDescent="0.3">
      <c r="B346" s="33"/>
      <c r="C346" s="33"/>
      <c r="D346" s="33"/>
      <c r="E346" s="33"/>
    </row>
    <row r="348" spans="2:19" ht="24.75" customHeight="1" x14ac:dyDescent="0.3">
      <c r="B348" s="104" t="s">
        <v>429</v>
      </c>
      <c r="C348" s="104"/>
      <c r="D348" s="104"/>
      <c r="E348" s="104"/>
      <c r="F348" s="104"/>
      <c r="G348" s="104"/>
      <c r="H348" s="104"/>
      <c r="I348" s="104"/>
      <c r="J348" s="104"/>
      <c r="K348" s="104"/>
      <c r="L348" s="104"/>
      <c r="M348" s="104"/>
      <c r="N348" s="104"/>
      <c r="O348" s="104"/>
      <c r="P348" s="104"/>
      <c r="Q348" s="104"/>
      <c r="R348" s="104"/>
    </row>
    <row r="349" spans="2:19" ht="69" x14ac:dyDescent="0.3">
      <c r="B349" s="51" t="s">
        <v>0</v>
      </c>
      <c r="C349" s="51" t="s">
        <v>1</v>
      </c>
      <c r="D349" s="51" t="s">
        <v>334</v>
      </c>
      <c r="E349" s="51" t="s">
        <v>2</v>
      </c>
      <c r="F349" s="51" t="s">
        <v>4</v>
      </c>
      <c r="G349" s="51" t="s">
        <v>5</v>
      </c>
      <c r="H349" s="51" t="s">
        <v>4</v>
      </c>
      <c r="I349" s="51" t="s">
        <v>5</v>
      </c>
      <c r="J349" s="51"/>
      <c r="K349" s="51"/>
      <c r="L349" s="51"/>
      <c r="M349" s="51"/>
      <c r="N349" s="51" t="s">
        <v>4</v>
      </c>
      <c r="O349" s="51" t="s">
        <v>322</v>
      </c>
      <c r="P349" s="43" t="s">
        <v>324</v>
      </c>
      <c r="Q349" s="51" t="s">
        <v>326</v>
      </c>
      <c r="R349" s="19" t="s">
        <v>306</v>
      </c>
    </row>
    <row r="350" spans="2:19" ht="41.4" x14ac:dyDescent="0.3">
      <c r="B350" s="103">
        <v>25</v>
      </c>
      <c r="C350" s="51">
        <v>1</v>
      </c>
      <c r="D350" s="51">
        <v>100</v>
      </c>
      <c r="E350" s="51" t="s">
        <v>431</v>
      </c>
      <c r="F350" s="20">
        <v>90</v>
      </c>
      <c r="G350" s="21" t="s">
        <v>3</v>
      </c>
      <c r="H350" s="20">
        <v>80</v>
      </c>
      <c r="I350" s="21" t="s">
        <v>3</v>
      </c>
      <c r="J350" s="20"/>
      <c r="K350" s="21"/>
      <c r="L350" s="21"/>
      <c r="M350" s="21"/>
      <c r="N350" s="31">
        <v>105</v>
      </c>
      <c r="O350" s="21" t="s">
        <v>323</v>
      </c>
      <c r="P350" s="91"/>
      <c r="Q350" s="23">
        <f>N350-N350*P350</f>
        <v>105</v>
      </c>
      <c r="R350" s="24">
        <f>Q350*D350</f>
        <v>10500</v>
      </c>
    </row>
    <row r="351" spans="2:19" ht="41.4" x14ac:dyDescent="0.3">
      <c r="B351" s="103"/>
      <c r="C351" s="51">
        <v>2</v>
      </c>
      <c r="D351" s="51" t="s">
        <v>335</v>
      </c>
      <c r="E351" s="51" t="s">
        <v>392</v>
      </c>
      <c r="F351" s="21" t="s">
        <v>3</v>
      </c>
      <c r="G351" s="25">
        <v>0.1</v>
      </c>
      <c r="H351" s="21" t="s">
        <v>3</v>
      </c>
      <c r="I351" s="25">
        <v>0.1</v>
      </c>
      <c r="J351" s="21"/>
      <c r="K351" s="25"/>
      <c r="L351" s="25"/>
      <c r="M351" s="25"/>
      <c r="N351" s="21" t="s">
        <v>3</v>
      </c>
      <c r="O351" s="30">
        <v>0.08</v>
      </c>
      <c r="P351" s="95"/>
      <c r="Q351" s="42" t="s">
        <v>3</v>
      </c>
      <c r="R351" s="24">
        <v>5000</v>
      </c>
      <c r="S351" s="18" t="str">
        <f t="shared" ref="S351:S367" si="12">IF(P351&gt;=O351,"CORRETO","% ABAIXO DO MINIMO")</f>
        <v>% ABAIXO DO MINIMO</v>
      </c>
    </row>
    <row r="352" spans="2:19" ht="41.4" x14ac:dyDescent="0.3">
      <c r="B352" s="103"/>
      <c r="C352" s="51">
        <v>3</v>
      </c>
      <c r="D352" s="51" t="s">
        <v>335</v>
      </c>
      <c r="E352" s="51" t="s">
        <v>393</v>
      </c>
      <c r="F352" s="21" t="s">
        <v>3</v>
      </c>
      <c r="G352" s="25">
        <v>0.1</v>
      </c>
      <c r="H352" s="21" t="s">
        <v>3</v>
      </c>
      <c r="I352" s="25">
        <v>0.1</v>
      </c>
      <c r="J352" s="21"/>
      <c r="K352" s="25"/>
      <c r="L352" s="25"/>
      <c r="M352" s="25"/>
      <c r="N352" s="21" t="s">
        <v>3</v>
      </c>
      <c r="O352" s="30">
        <v>0.08</v>
      </c>
      <c r="P352" s="95"/>
      <c r="Q352" s="42" t="s">
        <v>3</v>
      </c>
      <c r="R352" s="24">
        <v>5000</v>
      </c>
      <c r="S352" s="18" t="str">
        <f t="shared" si="12"/>
        <v>% ABAIXO DO MINIMO</v>
      </c>
    </row>
    <row r="353" spans="2:19" ht="41.4" x14ac:dyDescent="0.3">
      <c r="B353" s="103"/>
      <c r="C353" s="51">
        <v>4</v>
      </c>
      <c r="D353" s="51" t="s">
        <v>335</v>
      </c>
      <c r="E353" s="51" t="s">
        <v>394</v>
      </c>
      <c r="F353" s="21" t="s">
        <v>3</v>
      </c>
      <c r="G353" s="25">
        <v>0.03</v>
      </c>
      <c r="H353" s="21" t="s">
        <v>3</v>
      </c>
      <c r="I353" s="25">
        <v>0.05</v>
      </c>
      <c r="J353" s="21"/>
      <c r="K353" s="25"/>
      <c r="L353" s="25"/>
      <c r="M353" s="25"/>
      <c r="N353" s="21" t="s">
        <v>3</v>
      </c>
      <c r="O353" s="99">
        <v>3.5000000000000003E-2</v>
      </c>
      <c r="P353" s="95"/>
      <c r="Q353" s="42" t="s">
        <v>3</v>
      </c>
      <c r="R353" s="24">
        <v>5000</v>
      </c>
      <c r="S353" s="18" t="str">
        <f t="shared" si="12"/>
        <v>% ABAIXO DO MINIMO</v>
      </c>
    </row>
    <row r="354" spans="2:19" x14ac:dyDescent="0.3">
      <c r="B354" s="27"/>
      <c r="C354" s="100" t="s">
        <v>430</v>
      </c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2"/>
      <c r="P354" s="50"/>
      <c r="Q354" s="50"/>
      <c r="R354" s="24">
        <f>SUM(R350:R353)</f>
        <v>25500</v>
      </c>
    </row>
    <row r="355" spans="2:19" x14ac:dyDescent="0.3">
      <c r="B355" s="29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28"/>
    </row>
    <row r="356" spans="2:19" x14ac:dyDescent="0.3">
      <c r="C356" s="33"/>
      <c r="D356" s="33"/>
      <c r="E356" s="34" t="s">
        <v>327</v>
      </c>
      <c r="O356" s="39" t="s">
        <v>332</v>
      </c>
      <c r="P356" s="39" t="s">
        <v>333</v>
      </c>
    </row>
    <row r="357" spans="2:19" x14ac:dyDescent="0.3">
      <c r="B357" s="33"/>
      <c r="C357" s="33"/>
      <c r="D357" s="33"/>
      <c r="E357" s="34" t="s">
        <v>328</v>
      </c>
      <c r="O357" s="35">
        <f>SUM(P351+P352+P353)/3</f>
        <v>0</v>
      </c>
      <c r="P357" s="35">
        <f>P350</f>
        <v>0</v>
      </c>
    </row>
    <row r="358" spans="2:19" x14ac:dyDescent="0.3">
      <c r="B358" s="33"/>
      <c r="C358" s="33"/>
      <c r="D358" s="33"/>
      <c r="E358" s="34" t="s">
        <v>329</v>
      </c>
      <c r="O358" s="40" t="s">
        <v>331</v>
      </c>
      <c r="P358" s="41">
        <f>0.6*O357+0.4*P357</f>
        <v>0</v>
      </c>
    </row>
    <row r="359" spans="2:19" x14ac:dyDescent="0.3">
      <c r="B359" s="33"/>
      <c r="C359" s="33"/>
      <c r="D359" s="33"/>
      <c r="E359" s="34" t="s">
        <v>330</v>
      </c>
    </row>
    <row r="360" spans="2:19" x14ac:dyDescent="0.3">
      <c r="B360" s="33"/>
      <c r="C360" s="33"/>
      <c r="D360" s="33"/>
      <c r="E360" s="33"/>
    </row>
    <row r="362" spans="2:19" ht="24" customHeight="1" x14ac:dyDescent="0.3">
      <c r="B362" s="104" t="s">
        <v>432</v>
      </c>
      <c r="C362" s="104"/>
      <c r="D362" s="104"/>
      <c r="E362" s="104"/>
      <c r="F362" s="104"/>
      <c r="G362" s="104"/>
      <c r="H362" s="104"/>
      <c r="I362" s="104"/>
      <c r="J362" s="104"/>
      <c r="K362" s="104"/>
      <c r="L362" s="104"/>
      <c r="M362" s="104"/>
      <c r="N362" s="104"/>
      <c r="O362" s="104"/>
      <c r="P362" s="104"/>
      <c r="Q362" s="104"/>
      <c r="R362" s="104"/>
    </row>
    <row r="363" spans="2:19" ht="69" x14ac:dyDescent="0.3">
      <c r="B363" s="51" t="s">
        <v>0</v>
      </c>
      <c r="C363" s="51" t="s">
        <v>1</v>
      </c>
      <c r="D363" s="51" t="s">
        <v>334</v>
      </c>
      <c r="E363" s="51" t="s">
        <v>2</v>
      </c>
      <c r="F363" s="51" t="s">
        <v>4</v>
      </c>
      <c r="G363" s="51" t="s">
        <v>5</v>
      </c>
      <c r="H363" s="51" t="s">
        <v>4</v>
      </c>
      <c r="I363" s="51" t="s">
        <v>5</v>
      </c>
      <c r="J363" s="51"/>
      <c r="K363" s="51"/>
      <c r="L363" s="51"/>
      <c r="M363" s="51"/>
      <c r="N363" s="51" t="s">
        <v>4</v>
      </c>
      <c r="O363" s="51" t="s">
        <v>322</v>
      </c>
      <c r="P363" s="43" t="s">
        <v>324</v>
      </c>
      <c r="Q363" s="51" t="s">
        <v>326</v>
      </c>
      <c r="R363" s="19" t="s">
        <v>306</v>
      </c>
    </row>
    <row r="364" spans="2:19" ht="41.4" x14ac:dyDescent="0.3">
      <c r="B364" s="103">
        <v>26</v>
      </c>
      <c r="C364" s="51">
        <v>1</v>
      </c>
      <c r="D364" s="51">
        <v>100</v>
      </c>
      <c r="E364" s="51" t="s">
        <v>434</v>
      </c>
      <c r="F364" s="20">
        <v>85</v>
      </c>
      <c r="G364" s="21" t="s">
        <v>3</v>
      </c>
      <c r="H364" s="20">
        <v>80</v>
      </c>
      <c r="I364" s="21" t="s">
        <v>3</v>
      </c>
      <c r="J364" s="20"/>
      <c r="K364" s="21"/>
      <c r="L364" s="21"/>
      <c r="M364" s="21"/>
      <c r="N364" s="31">
        <v>108.5</v>
      </c>
      <c r="O364" s="21" t="s">
        <v>323</v>
      </c>
      <c r="P364" s="91"/>
      <c r="Q364" s="23">
        <f>N364-N364*P364</f>
        <v>108.5</v>
      </c>
      <c r="R364" s="24">
        <f>Q364*D364</f>
        <v>10850</v>
      </c>
    </row>
    <row r="365" spans="2:19" ht="41.4" x14ac:dyDescent="0.3">
      <c r="B365" s="103"/>
      <c r="C365" s="51">
        <v>2</v>
      </c>
      <c r="D365" s="51" t="s">
        <v>335</v>
      </c>
      <c r="E365" s="51" t="s">
        <v>392</v>
      </c>
      <c r="F365" s="21" t="s">
        <v>3</v>
      </c>
      <c r="G365" s="25">
        <v>0.1</v>
      </c>
      <c r="H365" s="21" t="s">
        <v>3</v>
      </c>
      <c r="I365" s="25">
        <v>0.1</v>
      </c>
      <c r="J365" s="21"/>
      <c r="K365" s="25"/>
      <c r="L365" s="25"/>
      <c r="M365" s="25"/>
      <c r="N365" s="21" t="s">
        <v>3</v>
      </c>
      <c r="O365" s="30">
        <v>0.08</v>
      </c>
      <c r="P365" s="95"/>
      <c r="Q365" s="42" t="s">
        <v>3</v>
      </c>
      <c r="R365" s="24">
        <v>5000</v>
      </c>
      <c r="S365" s="18" t="str">
        <f t="shared" si="12"/>
        <v>% ABAIXO DO MINIMO</v>
      </c>
    </row>
    <row r="366" spans="2:19" ht="41.4" x14ac:dyDescent="0.3">
      <c r="B366" s="103"/>
      <c r="C366" s="51">
        <v>3</v>
      </c>
      <c r="D366" s="51" t="s">
        <v>335</v>
      </c>
      <c r="E366" s="51" t="s">
        <v>393</v>
      </c>
      <c r="F366" s="21" t="s">
        <v>3</v>
      </c>
      <c r="G366" s="25">
        <v>0.1</v>
      </c>
      <c r="H366" s="21" t="s">
        <v>3</v>
      </c>
      <c r="I366" s="25">
        <v>0.1</v>
      </c>
      <c r="J366" s="21"/>
      <c r="K366" s="25"/>
      <c r="L366" s="25"/>
      <c r="M366" s="25"/>
      <c r="N366" s="21" t="s">
        <v>3</v>
      </c>
      <c r="O366" s="30">
        <v>0.08</v>
      </c>
      <c r="P366" s="95"/>
      <c r="Q366" s="42" t="s">
        <v>3</v>
      </c>
      <c r="R366" s="24">
        <v>5000</v>
      </c>
      <c r="S366" s="18" t="str">
        <f t="shared" si="12"/>
        <v>% ABAIXO DO MINIMO</v>
      </c>
    </row>
    <row r="367" spans="2:19" ht="41.4" x14ac:dyDescent="0.3">
      <c r="B367" s="103"/>
      <c r="C367" s="51">
        <v>4</v>
      </c>
      <c r="D367" s="51" t="s">
        <v>335</v>
      </c>
      <c r="E367" s="51" t="s">
        <v>394</v>
      </c>
      <c r="F367" s="21" t="s">
        <v>3</v>
      </c>
      <c r="G367" s="25">
        <v>0.03</v>
      </c>
      <c r="H367" s="21" t="s">
        <v>3</v>
      </c>
      <c r="I367" s="25">
        <v>0.05</v>
      </c>
      <c r="J367" s="21"/>
      <c r="K367" s="25"/>
      <c r="L367" s="25"/>
      <c r="M367" s="25"/>
      <c r="N367" s="21" t="s">
        <v>3</v>
      </c>
      <c r="O367" s="30">
        <v>0.04</v>
      </c>
      <c r="P367" s="95"/>
      <c r="Q367" s="42" t="s">
        <v>3</v>
      </c>
      <c r="R367" s="24">
        <v>5000</v>
      </c>
      <c r="S367" s="18" t="str">
        <f t="shared" si="12"/>
        <v>% ABAIXO DO MINIMO</v>
      </c>
    </row>
    <row r="368" spans="2:19" x14ac:dyDescent="0.3">
      <c r="B368" s="27"/>
      <c r="C368" s="100" t="s">
        <v>433</v>
      </c>
      <c r="D368" s="101"/>
      <c r="E368" s="101"/>
      <c r="F368" s="101"/>
      <c r="G368" s="101"/>
      <c r="H368" s="101"/>
      <c r="I368" s="101"/>
      <c r="J368" s="101"/>
      <c r="K368" s="101"/>
      <c r="L368" s="101"/>
      <c r="M368" s="101"/>
      <c r="N368" s="101"/>
      <c r="O368" s="102"/>
      <c r="P368" s="50"/>
      <c r="Q368" s="50"/>
      <c r="R368" s="24">
        <f>SUM(R364:R367)</f>
        <v>25850</v>
      </c>
    </row>
    <row r="369" spans="2:18" x14ac:dyDescent="0.3">
      <c r="B369" s="29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28"/>
    </row>
    <row r="370" spans="2:18" x14ac:dyDescent="0.3">
      <c r="C370" s="33"/>
      <c r="D370" s="33"/>
      <c r="E370" s="34" t="s">
        <v>327</v>
      </c>
      <c r="O370" s="39" t="s">
        <v>332</v>
      </c>
      <c r="P370" s="39" t="s">
        <v>333</v>
      </c>
    </row>
    <row r="371" spans="2:18" x14ac:dyDescent="0.3">
      <c r="B371" s="33"/>
      <c r="C371" s="33"/>
      <c r="D371" s="33"/>
      <c r="E371" s="34" t="s">
        <v>328</v>
      </c>
      <c r="O371" s="35">
        <f>SUM(P365+P366+P367)/3</f>
        <v>0</v>
      </c>
      <c r="P371" s="35">
        <f>P364</f>
        <v>0</v>
      </c>
    </row>
    <row r="372" spans="2:18" x14ac:dyDescent="0.3">
      <c r="B372" s="33"/>
      <c r="C372" s="33"/>
      <c r="D372" s="33"/>
      <c r="E372" s="34" t="s">
        <v>329</v>
      </c>
      <c r="O372" s="40" t="s">
        <v>331</v>
      </c>
      <c r="P372" s="41">
        <f>0.6*O371+0.4*P371</f>
        <v>0</v>
      </c>
    </row>
    <row r="373" spans="2:18" x14ac:dyDescent="0.3">
      <c r="B373" s="33"/>
      <c r="C373" s="33"/>
      <c r="D373" s="33"/>
      <c r="E373" s="34" t="s">
        <v>330</v>
      </c>
    </row>
    <row r="374" spans="2:18" x14ac:dyDescent="0.3">
      <c r="B374" s="33"/>
      <c r="C374" s="33"/>
      <c r="D374" s="33"/>
      <c r="E374" s="33"/>
    </row>
    <row r="376" spans="2:18" x14ac:dyDescent="0.3">
      <c r="B376" s="33"/>
      <c r="C376" s="33"/>
      <c r="D376" s="33"/>
      <c r="E376" s="33"/>
    </row>
    <row r="378" spans="2:18" ht="15.6" x14ac:dyDescent="0.3">
      <c r="B378" s="112" t="s">
        <v>321</v>
      </c>
      <c r="C378" s="112"/>
      <c r="D378" s="112"/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  <c r="O378" s="113">
        <f>SUM(R14+R28+R42+R56+R70+R84+R98+R112+R126+R140+R154+R168+R182+R196+R210+R224+R238+R252+R270+R284+R298+R312+R326+R340+R354+R368)</f>
        <v>1292400</v>
      </c>
      <c r="P378" s="113"/>
      <c r="Q378" s="113"/>
      <c r="R378" s="113"/>
    </row>
    <row r="380" spans="2:18" x14ac:dyDescent="0.3">
      <c r="R380" s="48"/>
    </row>
    <row r="599" spans="2:2" x14ac:dyDescent="0.3">
      <c r="B599" s="32"/>
    </row>
  </sheetData>
  <sheetProtection password="C7E1" sheet="1" objects="1" scenarios="1" formatCells="0" formatColumns="0" formatRows="0" insertColumns="0" insertRows="0" insertHyperlinks="0" deleteColumns="0" deleteRows="0" sort="0" autoFilter="0" pivotTables="0"/>
  <mergeCells count="84">
    <mergeCell ref="C196:O196"/>
    <mergeCell ref="B192:B195"/>
    <mergeCell ref="B3:R3"/>
    <mergeCell ref="B4:R4"/>
    <mergeCell ref="B5:R5"/>
    <mergeCell ref="C56:O56"/>
    <mergeCell ref="B52:B55"/>
    <mergeCell ref="B136:B139"/>
    <mergeCell ref="B150:B153"/>
    <mergeCell ref="C140:O140"/>
    <mergeCell ref="B148:R148"/>
    <mergeCell ref="B178:B181"/>
    <mergeCell ref="B66:B69"/>
    <mergeCell ref="B64:R64"/>
    <mergeCell ref="C112:O112"/>
    <mergeCell ref="B120:R120"/>
    <mergeCell ref="C210:O210"/>
    <mergeCell ref="B220:B223"/>
    <mergeCell ref="B336:B339"/>
    <mergeCell ref="B308:B311"/>
    <mergeCell ref="B248:B251"/>
    <mergeCell ref="B294:B297"/>
    <mergeCell ref="C252:O252"/>
    <mergeCell ref="B260:R260"/>
    <mergeCell ref="C270:O270"/>
    <mergeCell ref="B278:R278"/>
    <mergeCell ref="C284:O284"/>
    <mergeCell ref="B292:R292"/>
    <mergeCell ref="C298:O298"/>
    <mergeCell ref="B262:B269"/>
    <mergeCell ref="B280:B283"/>
    <mergeCell ref="B322:B325"/>
    <mergeCell ref="B378:N378"/>
    <mergeCell ref="O378:R378"/>
    <mergeCell ref="B306:R306"/>
    <mergeCell ref="C312:O312"/>
    <mergeCell ref="B364:B367"/>
    <mergeCell ref="C354:O354"/>
    <mergeCell ref="B362:R362"/>
    <mergeCell ref="C368:O368"/>
    <mergeCell ref="B320:R320"/>
    <mergeCell ref="C326:O326"/>
    <mergeCell ref="B334:R334"/>
    <mergeCell ref="C340:O340"/>
    <mergeCell ref="B350:B353"/>
    <mergeCell ref="B348:R348"/>
    <mergeCell ref="B2:R2"/>
    <mergeCell ref="C28:O28"/>
    <mergeCell ref="B36:R36"/>
    <mergeCell ref="C42:O42"/>
    <mergeCell ref="B50:R50"/>
    <mergeCell ref="B24:B27"/>
    <mergeCell ref="B38:B41"/>
    <mergeCell ref="B8:R8"/>
    <mergeCell ref="B22:R22"/>
    <mergeCell ref="B10:B13"/>
    <mergeCell ref="C14:O14"/>
    <mergeCell ref="B206:B209"/>
    <mergeCell ref="B204:R204"/>
    <mergeCell ref="B134:R134"/>
    <mergeCell ref="B246:R246"/>
    <mergeCell ref="B164:B167"/>
    <mergeCell ref="B232:R232"/>
    <mergeCell ref="C238:O238"/>
    <mergeCell ref="B176:R176"/>
    <mergeCell ref="C182:O182"/>
    <mergeCell ref="C224:O224"/>
    <mergeCell ref="B218:R218"/>
    <mergeCell ref="C154:O154"/>
    <mergeCell ref="B162:R162"/>
    <mergeCell ref="C168:O168"/>
    <mergeCell ref="B190:R190"/>
    <mergeCell ref="B234:B237"/>
    <mergeCell ref="C126:O126"/>
    <mergeCell ref="B80:B83"/>
    <mergeCell ref="B94:B97"/>
    <mergeCell ref="B108:B111"/>
    <mergeCell ref="C70:O70"/>
    <mergeCell ref="B78:R78"/>
    <mergeCell ref="B92:R92"/>
    <mergeCell ref="C98:O98"/>
    <mergeCell ref="B106:R106"/>
    <mergeCell ref="C84:O84"/>
    <mergeCell ref="B122:B125"/>
  </mergeCells>
  <pageMargins left="0.19685039370078741" right="0.19685039370078741" top="0.19685039370078741" bottom="0.19685039370078741" header="0.31496062992125984" footer="0"/>
  <pageSetup paperSize="9" scale="88" fitToHeight="0" orientation="landscape" r:id="rId1"/>
  <headerFooter>
    <oddFooter>&amp;RRAZÃO SOCIAL: 
CNPJ: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0"/>
  <sheetViews>
    <sheetView topLeftCell="A214" zoomScale="130" zoomScaleNormal="130" workbookViewId="0">
      <selection activeCell="E194" sqref="E194"/>
    </sheetView>
  </sheetViews>
  <sheetFormatPr defaultRowHeight="14.4" x14ac:dyDescent="0.3"/>
  <cols>
    <col min="2" max="3" width="8.88671875" bestFit="1" customWidth="1"/>
    <col min="4" max="4" width="23" bestFit="1" customWidth="1"/>
    <col min="5" max="5" width="10.109375" customWidth="1"/>
    <col min="6" max="6" width="5" bestFit="1" customWidth="1"/>
    <col min="7" max="7" width="18.5546875" customWidth="1"/>
  </cols>
  <sheetData>
    <row r="1" spans="2:7" s="1" customFormat="1" ht="12.75" x14ac:dyDescent="0.2"/>
    <row r="2" spans="2:7" s="1" customFormat="1" ht="13.5" thickBot="1" x14ac:dyDescent="0.25">
      <c r="B2" s="122" t="s">
        <v>6</v>
      </c>
      <c r="C2" s="122"/>
      <c r="D2" s="122"/>
      <c r="E2" s="122"/>
      <c r="F2" s="122"/>
      <c r="G2" s="122"/>
    </row>
    <row r="3" spans="2:7" s="1" customFormat="1" ht="13.5" thickBot="1" x14ac:dyDescent="0.25">
      <c r="B3" s="3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</row>
    <row r="4" spans="2:7" s="1" customFormat="1" ht="13.5" thickBot="1" x14ac:dyDescent="0.25">
      <c r="B4" s="15">
        <v>1</v>
      </c>
      <c r="C4" s="5" t="s">
        <v>13</v>
      </c>
      <c r="D4" s="5" t="s">
        <v>14</v>
      </c>
      <c r="E4" s="5" t="s">
        <v>15</v>
      </c>
      <c r="F4" s="5">
        <v>2006</v>
      </c>
      <c r="G4" s="5" t="s">
        <v>16</v>
      </c>
    </row>
    <row r="5" spans="2:7" s="1" customFormat="1" thickBot="1" x14ac:dyDescent="0.35">
      <c r="B5" s="15">
        <v>2</v>
      </c>
      <c r="C5" s="5" t="s">
        <v>13</v>
      </c>
      <c r="D5" s="5" t="s">
        <v>14</v>
      </c>
      <c r="E5" s="5" t="s">
        <v>17</v>
      </c>
      <c r="F5" s="5">
        <v>2005</v>
      </c>
      <c r="G5" s="5" t="s">
        <v>18</v>
      </c>
    </row>
    <row r="6" spans="2:7" s="1" customFormat="1" thickBot="1" x14ac:dyDescent="0.35">
      <c r="B6" s="15">
        <v>3</v>
      </c>
      <c r="C6" s="6" t="s">
        <v>13</v>
      </c>
      <c r="D6" s="5" t="s">
        <v>14</v>
      </c>
      <c r="E6" s="5" t="s">
        <v>19</v>
      </c>
      <c r="F6" s="5">
        <v>2007</v>
      </c>
      <c r="G6" s="5" t="s">
        <v>20</v>
      </c>
    </row>
    <row r="7" spans="2:7" s="1" customFormat="1" thickBot="1" x14ac:dyDescent="0.35">
      <c r="B7" s="15">
        <v>4</v>
      </c>
      <c r="C7" s="6" t="s">
        <v>13</v>
      </c>
      <c r="D7" s="5" t="s">
        <v>21</v>
      </c>
      <c r="E7" s="5" t="s">
        <v>22</v>
      </c>
      <c r="F7" s="5">
        <v>2009</v>
      </c>
      <c r="G7" s="5" t="s">
        <v>18</v>
      </c>
    </row>
    <row r="8" spans="2:7" s="1" customFormat="1" thickBot="1" x14ac:dyDescent="0.35">
      <c r="B8" s="15">
        <v>5</v>
      </c>
      <c r="C8" s="6" t="s">
        <v>13</v>
      </c>
      <c r="D8" s="5" t="s">
        <v>21</v>
      </c>
      <c r="E8" s="5" t="s">
        <v>23</v>
      </c>
      <c r="F8" s="5">
        <v>2010</v>
      </c>
      <c r="G8" s="5" t="s">
        <v>18</v>
      </c>
    </row>
    <row r="9" spans="2:7" s="1" customFormat="1" ht="13.5" thickBot="1" x14ac:dyDescent="0.25">
      <c r="B9" s="15">
        <v>6</v>
      </c>
      <c r="C9" s="6" t="s">
        <v>13</v>
      </c>
      <c r="D9" s="5" t="s">
        <v>21</v>
      </c>
      <c r="E9" s="5" t="s">
        <v>24</v>
      </c>
      <c r="F9" s="5">
        <v>2010</v>
      </c>
      <c r="G9" s="5" t="s">
        <v>25</v>
      </c>
    </row>
    <row r="10" spans="2:7" s="1" customFormat="1" thickBot="1" x14ac:dyDescent="0.35">
      <c r="B10" s="15">
        <v>7</v>
      </c>
      <c r="C10" s="6" t="s">
        <v>13</v>
      </c>
      <c r="D10" s="5" t="s">
        <v>21</v>
      </c>
      <c r="E10" s="5" t="s">
        <v>26</v>
      </c>
      <c r="F10" s="5">
        <v>2010</v>
      </c>
      <c r="G10" s="5" t="s">
        <v>18</v>
      </c>
    </row>
    <row r="11" spans="2:7" s="1" customFormat="1" ht="13.5" thickBot="1" x14ac:dyDescent="0.25">
      <c r="B11" s="15">
        <v>8</v>
      </c>
      <c r="C11" s="6" t="s">
        <v>13</v>
      </c>
      <c r="D11" s="5" t="s">
        <v>27</v>
      </c>
      <c r="E11" s="5" t="s">
        <v>28</v>
      </c>
      <c r="F11" s="5">
        <v>2011</v>
      </c>
      <c r="G11" s="5" t="s">
        <v>29</v>
      </c>
    </row>
    <row r="12" spans="2:7" s="1" customFormat="1" thickBot="1" x14ac:dyDescent="0.35">
      <c r="B12" s="15">
        <v>9</v>
      </c>
      <c r="C12" s="6" t="s">
        <v>13</v>
      </c>
      <c r="D12" s="5" t="s">
        <v>21</v>
      </c>
      <c r="E12" s="5" t="s">
        <v>30</v>
      </c>
      <c r="F12" s="5">
        <v>2011</v>
      </c>
      <c r="G12" s="5" t="s">
        <v>18</v>
      </c>
    </row>
    <row r="13" spans="2:7" s="1" customFormat="1" thickBot="1" x14ac:dyDescent="0.35">
      <c r="B13" s="15">
        <v>10</v>
      </c>
      <c r="C13" s="6" t="s">
        <v>13</v>
      </c>
      <c r="D13" s="5" t="s">
        <v>21</v>
      </c>
      <c r="E13" s="5" t="s">
        <v>31</v>
      </c>
      <c r="F13" s="5">
        <v>2012</v>
      </c>
      <c r="G13" s="5" t="s">
        <v>18</v>
      </c>
    </row>
    <row r="14" spans="2:7" s="1" customFormat="1" thickBot="1" x14ac:dyDescent="0.35">
      <c r="B14" s="15">
        <v>11</v>
      </c>
      <c r="C14" s="6" t="s">
        <v>13</v>
      </c>
      <c r="D14" s="5" t="s">
        <v>21</v>
      </c>
      <c r="E14" s="5" t="s">
        <v>32</v>
      </c>
      <c r="F14" s="5">
        <v>2012</v>
      </c>
      <c r="G14" s="5" t="s">
        <v>18</v>
      </c>
    </row>
    <row r="15" spans="2:7" s="1" customFormat="1" thickBot="1" x14ac:dyDescent="0.35">
      <c r="B15" s="15">
        <v>12</v>
      </c>
      <c r="C15" s="6" t="s">
        <v>13</v>
      </c>
      <c r="D15" s="5" t="s">
        <v>21</v>
      </c>
      <c r="E15" s="5" t="s">
        <v>33</v>
      </c>
      <c r="F15" s="5">
        <v>2013</v>
      </c>
      <c r="G15" s="5" t="s">
        <v>18</v>
      </c>
    </row>
    <row r="16" spans="2:7" s="1" customFormat="1" thickBot="1" x14ac:dyDescent="0.35">
      <c r="B16" s="15">
        <v>13</v>
      </c>
      <c r="C16" s="6" t="s">
        <v>13</v>
      </c>
      <c r="D16" s="5" t="s">
        <v>21</v>
      </c>
      <c r="E16" s="5" t="s">
        <v>34</v>
      </c>
      <c r="F16" s="5">
        <v>2013</v>
      </c>
      <c r="G16" s="5" t="s">
        <v>18</v>
      </c>
    </row>
    <row r="17" spans="2:7" s="1" customFormat="1" ht="13.5" thickBot="1" x14ac:dyDescent="0.25">
      <c r="B17" s="15">
        <v>14</v>
      </c>
      <c r="C17" s="6" t="s">
        <v>13</v>
      </c>
      <c r="D17" s="5" t="s">
        <v>21</v>
      </c>
      <c r="E17" s="5" t="s">
        <v>35</v>
      </c>
      <c r="F17" s="5">
        <v>2013</v>
      </c>
      <c r="G17" s="5" t="s">
        <v>16</v>
      </c>
    </row>
    <row r="18" spans="2:7" s="1" customFormat="1" thickBot="1" x14ac:dyDescent="0.35">
      <c r="B18" s="15">
        <v>15</v>
      </c>
      <c r="C18" s="6" t="s">
        <v>13</v>
      </c>
      <c r="D18" s="6" t="s">
        <v>36</v>
      </c>
      <c r="E18" s="7" t="s">
        <v>37</v>
      </c>
      <c r="F18" s="7">
        <v>1999</v>
      </c>
      <c r="G18" s="6" t="s">
        <v>18</v>
      </c>
    </row>
    <row r="19" spans="2:7" s="1" customFormat="1" ht="13.5" thickBot="1" x14ac:dyDescent="0.25">
      <c r="B19" s="15">
        <v>16</v>
      </c>
      <c r="C19" s="6" t="s">
        <v>13</v>
      </c>
      <c r="D19" s="6" t="s">
        <v>38</v>
      </c>
      <c r="E19" s="6" t="s">
        <v>39</v>
      </c>
      <c r="F19" s="7">
        <v>2007</v>
      </c>
      <c r="G19" s="6" t="s">
        <v>16</v>
      </c>
    </row>
    <row r="20" spans="2:7" s="1" customFormat="1" thickBot="1" x14ac:dyDescent="0.35">
      <c r="B20" s="15">
        <v>17</v>
      </c>
      <c r="C20" s="6" t="s">
        <v>13</v>
      </c>
      <c r="D20" s="6" t="s">
        <v>38</v>
      </c>
      <c r="E20" s="5" t="s">
        <v>40</v>
      </c>
      <c r="F20" s="5">
        <v>2006</v>
      </c>
      <c r="G20" s="5" t="s">
        <v>41</v>
      </c>
    </row>
    <row r="21" spans="2:7" s="1" customFormat="1" ht="13.5" thickBot="1" x14ac:dyDescent="0.25">
      <c r="B21" s="15">
        <v>18</v>
      </c>
      <c r="C21" s="6" t="s">
        <v>13</v>
      </c>
      <c r="D21" s="6" t="s">
        <v>38</v>
      </c>
      <c r="E21" s="5" t="s">
        <v>42</v>
      </c>
      <c r="F21" s="5">
        <v>2006</v>
      </c>
      <c r="G21" s="5" t="s">
        <v>43</v>
      </c>
    </row>
    <row r="22" spans="2:7" s="1" customFormat="1" thickBot="1" x14ac:dyDescent="0.35">
      <c r="B22" s="15">
        <v>19</v>
      </c>
      <c r="C22" s="6" t="s">
        <v>13</v>
      </c>
      <c r="D22" s="6" t="s">
        <v>44</v>
      </c>
      <c r="E22" s="5" t="s">
        <v>45</v>
      </c>
      <c r="F22" s="5">
        <v>2009</v>
      </c>
      <c r="G22" s="5" t="s">
        <v>18</v>
      </c>
    </row>
    <row r="23" spans="2:7" s="1" customFormat="1" ht="13.5" thickBot="1" x14ac:dyDescent="0.25">
      <c r="B23" s="15">
        <v>20</v>
      </c>
      <c r="C23" s="6" t="s">
        <v>13</v>
      </c>
      <c r="D23" s="6" t="s">
        <v>44</v>
      </c>
      <c r="E23" s="5" t="s">
        <v>46</v>
      </c>
      <c r="F23" s="5">
        <v>2009</v>
      </c>
      <c r="G23" s="5" t="s">
        <v>47</v>
      </c>
    </row>
    <row r="24" spans="2:7" s="1" customFormat="1" ht="13.5" thickBot="1" x14ac:dyDescent="0.25">
      <c r="B24" s="15">
        <v>21</v>
      </c>
      <c r="C24" s="6" t="s">
        <v>13</v>
      </c>
      <c r="D24" s="5" t="s">
        <v>44</v>
      </c>
      <c r="E24" s="5" t="s">
        <v>48</v>
      </c>
      <c r="F24" s="5">
        <v>2009</v>
      </c>
      <c r="G24" s="5" t="s">
        <v>16</v>
      </c>
    </row>
    <row r="25" spans="2:7" s="1" customFormat="1" thickBot="1" x14ac:dyDescent="0.35">
      <c r="B25" s="15">
        <v>22</v>
      </c>
      <c r="C25" s="6" t="s">
        <v>13</v>
      </c>
      <c r="D25" s="5" t="s">
        <v>49</v>
      </c>
      <c r="E25" s="5" t="s">
        <v>50</v>
      </c>
      <c r="F25" s="5">
        <v>2005</v>
      </c>
      <c r="G25" s="5" t="s">
        <v>51</v>
      </c>
    </row>
    <row r="26" spans="2:7" s="1" customFormat="1" thickBot="1" x14ac:dyDescent="0.35">
      <c r="B26" s="15">
        <v>23</v>
      </c>
      <c r="C26" s="6" t="s">
        <v>13</v>
      </c>
      <c r="D26" s="5" t="s">
        <v>49</v>
      </c>
      <c r="E26" s="5" t="s">
        <v>52</v>
      </c>
      <c r="F26" s="5">
        <v>2005</v>
      </c>
      <c r="G26" s="5" t="s">
        <v>53</v>
      </c>
    </row>
    <row r="27" spans="2:7" s="1" customFormat="1" ht="12.75" x14ac:dyDescent="0.2">
      <c r="B27" s="8"/>
    </row>
    <row r="28" spans="2:7" s="1" customFormat="1" ht="13.5" thickBot="1" x14ac:dyDescent="0.25">
      <c r="B28" s="122" t="s">
        <v>54</v>
      </c>
      <c r="C28" s="122"/>
      <c r="D28" s="122"/>
      <c r="E28" s="122"/>
      <c r="F28" s="122"/>
      <c r="G28" s="122"/>
    </row>
    <row r="29" spans="2:7" s="1" customFormat="1" ht="13.5" thickBot="1" x14ac:dyDescent="0.25">
      <c r="B29" s="3" t="s">
        <v>7</v>
      </c>
      <c r="C29" s="4" t="s">
        <v>8</v>
      </c>
      <c r="D29" s="4" t="s">
        <v>9</v>
      </c>
      <c r="E29" s="4" t="s">
        <v>10</v>
      </c>
      <c r="F29" s="4" t="s">
        <v>11</v>
      </c>
      <c r="G29" s="4" t="s">
        <v>12</v>
      </c>
    </row>
    <row r="30" spans="2:7" s="1" customFormat="1" ht="10.5" customHeight="1" x14ac:dyDescent="0.3">
      <c r="B30" s="123">
        <v>1</v>
      </c>
      <c r="C30" s="127" t="s">
        <v>13</v>
      </c>
      <c r="D30" s="125" t="s">
        <v>55</v>
      </c>
      <c r="E30" s="125" t="s">
        <v>56</v>
      </c>
      <c r="F30" s="125">
        <v>2002</v>
      </c>
      <c r="G30" s="125" t="s">
        <v>25</v>
      </c>
    </row>
    <row r="31" spans="2:7" s="1" customFormat="1" ht="3.75" customHeight="1" thickBot="1" x14ac:dyDescent="0.35">
      <c r="B31" s="124"/>
      <c r="C31" s="128"/>
      <c r="D31" s="126"/>
      <c r="E31" s="126"/>
      <c r="F31" s="126"/>
      <c r="G31" s="126"/>
    </row>
    <row r="32" spans="2:7" s="1" customFormat="1" ht="14.25" customHeight="1" thickBot="1" x14ac:dyDescent="0.25">
      <c r="B32" s="2">
        <v>2</v>
      </c>
      <c r="C32" s="5" t="s">
        <v>13</v>
      </c>
      <c r="D32" s="5" t="s">
        <v>57</v>
      </c>
      <c r="E32" s="5" t="s">
        <v>58</v>
      </c>
      <c r="F32" s="5">
        <v>2008</v>
      </c>
      <c r="G32" s="5" t="s">
        <v>16</v>
      </c>
    </row>
    <row r="33" spans="2:7" s="1" customFormat="1" ht="15.75" customHeight="1" thickBot="1" x14ac:dyDescent="0.25">
      <c r="B33" s="2">
        <v>3</v>
      </c>
      <c r="C33" s="5" t="s">
        <v>13</v>
      </c>
      <c r="D33" s="5" t="s">
        <v>59</v>
      </c>
      <c r="E33" s="5" t="s">
        <v>58</v>
      </c>
      <c r="F33" s="5">
        <v>2008</v>
      </c>
      <c r="G33" s="5" t="s">
        <v>16</v>
      </c>
    </row>
    <row r="34" spans="2:7" s="1" customFormat="1" thickBot="1" x14ac:dyDescent="0.35">
      <c r="B34" s="2">
        <v>4</v>
      </c>
      <c r="C34" s="5" t="s">
        <v>13</v>
      </c>
      <c r="D34" s="5" t="s">
        <v>60</v>
      </c>
      <c r="E34" s="5" t="s">
        <v>61</v>
      </c>
      <c r="F34" s="5">
        <v>2004</v>
      </c>
      <c r="G34" s="5" t="s">
        <v>18</v>
      </c>
    </row>
    <row r="35" spans="2:7" s="1" customFormat="1" thickBot="1" x14ac:dyDescent="0.35">
      <c r="B35" s="2">
        <v>5</v>
      </c>
      <c r="C35" s="5" t="s">
        <v>13</v>
      </c>
      <c r="D35" s="5" t="s">
        <v>62</v>
      </c>
      <c r="E35" s="5" t="s">
        <v>63</v>
      </c>
      <c r="F35" s="5">
        <v>1996</v>
      </c>
      <c r="G35" s="5" t="s">
        <v>25</v>
      </c>
    </row>
    <row r="36" spans="2:7" s="1" customFormat="1" ht="15.75" customHeight="1" thickBot="1" x14ac:dyDescent="0.25">
      <c r="B36" s="2">
        <v>6</v>
      </c>
      <c r="C36" s="5" t="s">
        <v>13</v>
      </c>
      <c r="D36" s="5" t="s">
        <v>64</v>
      </c>
      <c r="E36" s="5" t="s">
        <v>65</v>
      </c>
      <c r="F36" s="5">
        <v>2006</v>
      </c>
      <c r="G36" s="5" t="s">
        <v>66</v>
      </c>
    </row>
    <row r="37" spans="2:7" s="1" customFormat="1" thickBot="1" x14ac:dyDescent="0.35">
      <c r="B37" s="2">
        <v>7</v>
      </c>
      <c r="C37" s="5" t="s">
        <v>13</v>
      </c>
      <c r="D37" s="5" t="s">
        <v>67</v>
      </c>
      <c r="E37" s="5" t="s">
        <v>68</v>
      </c>
      <c r="F37" s="5">
        <v>1996</v>
      </c>
      <c r="G37" s="5" t="s">
        <v>66</v>
      </c>
    </row>
    <row r="38" spans="2:7" s="1" customFormat="1" ht="13.5" customHeight="1" thickBot="1" x14ac:dyDescent="0.35">
      <c r="B38" s="2">
        <v>8</v>
      </c>
      <c r="C38" s="5" t="s">
        <v>13</v>
      </c>
      <c r="D38" s="5" t="s">
        <v>69</v>
      </c>
      <c r="E38" s="5" t="s">
        <v>70</v>
      </c>
      <c r="F38" s="5">
        <v>1998</v>
      </c>
      <c r="G38" s="5" t="s">
        <v>47</v>
      </c>
    </row>
    <row r="39" spans="2:7" s="1" customFormat="1" ht="13.5" thickBot="1" x14ac:dyDescent="0.25">
      <c r="B39" s="2">
        <v>9</v>
      </c>
      <c r="C39" s="5" t="s">
        <v>13</v>
      </c>
      <c r="D39" s="5" t="s">
        <v>71</v>
      </c>
      <c r="E39" s="5" t="s">
        <v>72</v>
      </c>
      <c r="F39" s="5">
        <v>2009</v>
      </c>
      <c r="G39" s="5" t="s">
        <v>47</v>
      </c>
    </row>
    <row r="40" spans="2:7" s="1" customFormat="1" ht="13.5" thickBot="1" x14ac:dyDescent="0.25">
      <c r="B40" s="2">
        <v>10</v>
      </c>
      <c r="C40" s="5" t="s">
        <v>13</v>
      </c>
      <c r="D40" s="5" t="s">
        <v>73</v>
      </c>
      <c r="E40" s="5" t="s">
        <v>74</v>
      </c>
      <c r="F40" s="5">
        <v>2007</v>
      </c>
      <c r="G40" s="5" t="s">
        <v>75</v>
      </c>
    </row>
    <row r="41" spans="2:7" s="1" customFormat="1" ht="16.5" customHeight="1" thickBot="1" x14ac:dyDescent="0.35">
      <c r="B41" s="2">
        <v>11</v>
      </c>
      <c r="C41" s="5" t="s">
        <v>13</v>
      </c>
      <c r="D41" s="5" t="s">
        <v>76</v>
      </c>
      <c r="E41" s="5" t="s">
        <v>77</v>
      </c>
      <c r="F41" s="5">
        <v>2000</v>
      </c>
      <c r="G41" s="5" t="s">
        <v>41</v>
      </c>
    </row>
    <row r="42" spans="2:7" s="1" customFormat="1" ht="12.75" x14ac:dyDescent="0.2">
      <c r="B42" s="8"/>
    </row>
    <row r="43" spans="2:7" s="1" customFormat="1" ht="13.5" thickBot="1" x14ac:dyDescent="0.25">
      <c r="B43" s="122" t="s">
        <v>78</v>
      </c>
      <c r="C43" s="122"/>
      <c r="D43" s="122"/>
      <c r="E43" s="122"/>
      <c r="F43" s="122"/>
      <c r="G43" s="122"/>
    </row>
    <row r="44" spans="2:7" s="1" customFormat="1" ht="13.5" thickBot="1" x14ac:dyDescent="0.25">
      <c r="B44" s="3" t="s">
        <v>7</v>
      </c>
      <c r="C44" s="4" t="s">
        <v>8</v>
      </c>
      <c r="D44" s="4" t="s">
        <v>9</v>
      </c>
      <c r="E44" s="4" t="s">
        <v>10</v>
      </c>
      <c r="F44" s="4" t="s">
        <v>11</v>
      </c>
      <c r="G44" s="4" t="s">
        <v>12</v>
      </c>
    </row>
    <row r="45" spans="2:7" s="1" customFormat="1" thickBot="1" x14ac:dyDescent="0.35">
      <c r="B45" s="2">
        <v>1</v>
      </c>
      <c r="C45" s="5" t="s">
        <v>79</v>
      </c>
      <c r="D45" s="5" t="s">
        <v>80</v>
      </c>
      <c r="E45" s="5" t="s">
        <v>81</v>
      </c>
      <c r="F45" s="5">
        <v>2011</v>
      </c>
      <c r="G45" s="5" t="s">
        <v>18</v>
      </c>
    </row>
    <row r="46" spans="2:7" s="1" customFormat="1" ht="13.5" thickBot="1" x14ac:dyDescent="0.25">
      <c r="B46" s="2">
        <v>2</v>
      </c>
      <c r="C46" s="5" t="s">
        <v>79</v>
      </c>
      <c r="D46" s="5" t="s">
        <v>80</v>
      </c>
      <c r="E46" s="5" t="s">
        <v>82</v>
      </c>
      <c r="F46" s="5">
        <v>2007</v>
      </c>
      <c r="G46" s="5" t="s">
        <v>47</v>
      </c>
    </row>
    <row r="47" spans="2:7" s="1" customFormat="1" ht="13.5" thickBot="1" x14ac:dyDescent="0.25">
      <c r="B47" s="2">
        <v>3</v>
      </c>
      <c r="C47" s="5" t="s">
        <v>79</v>
      </c>
      <c r="D47" s="5" t="s">
        <v>83</v>
      </c>
      <c r="E47" s="5" t="s">
        <v>84</v>
      </c>
      <c r="F47" s="5">
        <v>2013</v>
      </c>
      <c r="G47" s="5" t="s">
        <v>16</v>
      </c>
    </row>
    <row r="48" spans="2:7" s="1" customFormat="1" ht="13.5" thickBot="1" x14ac:dyDescent="0.25">
      <c r="B48" s="2">
        <v>4</v>
      </c>
      <c r="C48" s="5" t="s">
        <v>79</v>
      </c>
      <c r="D48" s="5" t="s">
        <v>85</v>
      </c>
      <c r="E48" s="5" t="s">
        <v>86</v>
      </c>
      <c r="F48" s="5">
        <v>2005</v>
      </c>
      <c r="G48" s="5" t="s">
        <v>25</v>
      </c>
    </row>
    <row r="49" spans="2:7" s="1" customFormat="1" thickBot="1" x14ac:dyDescent="0.35">
      <c r="B49" s="2">
        <v>5</v>
      </c>
      <c r="C49" s="5" t="s">
        <v>79</v>
      </c>
      <c r="D49" s="5" t="s">
        <v>87</v>
      </c>
      <c r="E49" s="5" t="s">
        <v>88</v>
      </c>
      <c r="F49" s="5">
        <v>2006</v>
      </c>
      <c r="G49" s="5" t="s">
        <v>18</v>
      </c>
    </row>
    <row r="50" spans="2:7" s="1" customFormat="1" ht="17.25" customHeight="1" thickBot="1" x14ac:dyDescent="0.35">
      <c r="B50" s="2">
        <v>6</v>
      </c>
      <c r="C50" s="5" t="s">
        <v>79</v>
      </c>
      <c r="D50" s="5" t="s">
        <v>89</v>
      </c>
      <c r="E50" s="5" t="s">
        <v>90</v>
      </c>
      <c r="F50" s="5">
        <v>2004</v>
      </c>
      <c r="G50" s="5" t="s">
        <v>18</v>
      </c>
    </row>
    <row r="51" spans="2:7" s="1" customFormat="1" ht="12.75" x14ac:dyDescent="0.2">
      <c r="B51" s="8"/>
    </row>
    <row r="52" spans="2:7" s="1" customFormat="1" ht="13.5" thickBot="1" x14ac:dyDescent="0.25">
      <c r="B52" s="122" t="s">
        <v>91</v>
      </c>
      <c r="C52" s="122"/>
      <c r="D52" s="122"/>
      <c r="E52" s="122"/>
      <c r="F52" s="122"/>
      <c r="G52" s="122"/>
    </row>
    <row r="53" spans="2:7" s="1" customFormat="1" ht="13.5" thickBot="1" x14ac:dyDescent="0.25">
      <c r="B53" s="3" t="s">
        <v>7</v>
      </c>
      <c r="C53" s="4" t="s">
        <v>8</v>
      </c>
      <c r="D53" s="4" t="s">
        <v>9</v>
      </c>
      <c r="E53" s="4" t="s">
        <v>10</v>
      </c>
      <c r="F53" s="4" t="s">
        <v>11</v>
      </c>
      <c r="G53" s="4" t="s">
        <v>12</v>
      </c>
    </row>
    <row r="54" spans="2:7" s="1" customFormat="1" thickBot="1" x14ac:dyDescent="0.35">
      <c r="B54" s="2">
        <v>1</v>
      </c>
      <c r="C54" s="5" t="s">
        <v>92</v>
      </c>
      <c r="D54" s="5" t="s">
        <v>93</v>
      </c>
      <c r="E54" s="5" t="s">
        <v>94</v>
      </c>
      <c r="F54" s="5">
        <v>2000</v>
      </c>
      <c r="G54" s="5" t="s">
        <v>25</v>
      </c>
    </row>
    <row r="55" spans="2:7" s="1" customFormat="1" thickBot="1" x14ac:dyDescent="0.35">
      <c r="B55" s="2">
        <v>2</v>
      </c>
      <c r="C55" s="5" t="s">
        <v>92</v>
      </c>
      <c r="D55" s="5" t="s">
        <v>95</v>
      </c>
      <c r="E55" s="5" t="s">
        <v>96</v>
      </c>
      <c r="F55" s="5">
        <v>2006</v>
      </c>
      <c r="G55" s="5" t="s">
        <v>25</v>
      </c>
    </row>
    <row r="56" spans="2:7" s="1" customFormat="1" thickBot="1" x14ac:dyDescent="0.35">
      <c r="B56" s="2">
        <v>3</v>
      </c>
      <c r="C56" s="5" t="s">
        <v>92</v>
      </c>
      <c r="D56" s="5" t="s">
        <v>97</v>
      </c>
      <c r="E56" s="5" t="s">
        <v>98</v>
      </c>
      <c r="F56" s="5">
        <v>2003</v>
      </c>
      <c r="G56" s="5" t="s">
        <v>25</v>
      </c>
    </row>
    <row r="57" spans="2:7" s="1" customFormat="1" ht="13.5" thickBot="1" x14ac:dyDescent="0.25">
      <c r="B57" s="2">
        <v>4</v>
      </c>
      <c r="C57" s="5" t="s">
        <v>92</v>
      </c>
      <c r="D57" s="5" t="s">
        <v>99</v>
      </c>
      <c r="E57" s="5" t="s">
        <v>100</v>
      </c>
      <c r="F57" s="5">
        <v>1999</v>
      </c>
      <c r="G57" s="5" t="s">
        <v>101</v>
      </c>
    </row>
    <row r="58" spans="2:7" s="1" customFormat="1" ht="13.5" thickBot="1" x14ac:dyDescent="0.25">
      <c r="B58" s="2">
        <v>5</v>
      </c>
      <c r="C58" s="5" t="s">
        <v>92</v>
      </c>
      <c r="D58" s="5" t="s">
        <v>102</v>
      </c>
      <c r="E58" s="5" t="s">
        <v>103</v>
      </c>
      <c r="F58" s="5">
        <v>2008</v>
      </c>
      <c r="G58" s="5" t="s">
        <v>47</v>
      </c>
    </row>
    <row r="59" spans="2:7" s="1" customFormat="1" thickBot="1" x14ac:dyDescent="0.35">
      <c r="B59" s="2">
        <v>6</v>
      </c>
      <c r="C59" s="5" t="s">
        <v>92</v>
      </c>
      <c r="D59" s="5" t="s">
        <v>104</v>
      </c>
      <c r="E59" s="5" t="s">
        <v>105</v>
      </c>
      <c r="F59" s="5">
        <v>2007</v>
      </c>
      <c r="G59" s="5" t="s">
        <v>18</v>
      </c>
    </row>
    <row r="60" spans="2:7" s="1" customFormat="1" ht="13.5" thickBot="1" x14ac:dyDescent="0.25">
      <c r="B60" s="2">
        <v>7</v>
      </c>
      <c r="C60" s="5" t="s">
        <v>92</v>
      </c>
      <c r="D60" s="5" t="s">
        <v>106</v>
      </c>
      <c r="E60" s="5" t="s">
        <v>107</v>
      </c>
      <c r="F60" s="5">
        <v>2004</v>
      </c>
      <c r="G60" s="5" t="s">
        <v>101</v>
      </c>
    </row>
    <row r="61" spans="2:7" s="1" customFormat="1" ht="8.25" customHeight="1" x14ac:dyDescent="0.3">
      <c r="B61" s="123">
        <v>8</v>
      </c>
      <c r="C61" s="125" t="s">
        <v>92</v>
      </c>
      <c r="D61" s="125" t="s">
        <v>108</v>
      </c>
      <c r="E61" s="125" t="s">
        <v>109</v>
      </c>
      <c r="F61" s="125">
        <v>2004</v>
      </c>
      <c r="G61" s="125" t="s">
        <v>47</v>
      </c>
    </row>
    <row r="62" spans="2:7" s="1" customFormat="1" ht="5.25" customHeight="1" thickBot="1" x14ac:dyDescent="0.35">
      <c r="B62" s="124"/>
      <c r="C62" s="126"/>
      <c r="D62" s="126"/>
      <c r="E62" s="126"/>
      <c r="F62" s="126"/>
      <c r="G62" s="126"/>
    </row>
    <row r="63" spans="2:7" s="1" customFormat="1" thickBot="1" x14ac:dyDescent="0.35">
      <c r="B63" s="2">
        <v>9</v>
      </c>
      <c r="C63" s="5" t="s">
        <v>92</v>
      </c>
      <c r="D63" s="5" t="s">
        <v>110</v>
      </c>
      <c r="E63" s="5" t="s">
        <v>111</v>
      </c>
      <c r="F63" s="5">
        <v>2013</v>
      </c>
      <c r="G63" s="5" t="s">
        <v>112</v>
      </c>
    </row>
    <row r="64" spans="2:7" s="1" customFormat="1" ht="12.75" x14ac:dyDescent="0.2">
      <c r="B64" s="9"/>
    </row>
    <row r="65" spans="2:7" s="1" customFormat="1" ht="13.5" thickBot="1" x14ac:dyDescent="0.25">
      <c r="B65" s="122" t="s">
        <v>113</v>
      </c>
      <c r="C65" s="122"/>
      <c r="D65" s="122"/>
      <c r="E65" s="122"/>
      <c r="F65" s="122"/>
      <c r="G65" s="122"/>
    </row>
    <row r="66" spans="2:7" s="1" customFormat="1" ht="13.5" thickBot="1" x14ac:dyDescent="0.25">
      <c r="B66" s="3" t="s">
        <v>7</v>
      </c>
      <c r="C66" s="4" t="s">
        <v>8</v>
      </c>
      <c r="D66" s="4" t="s">
        <v>9</v>
      </c>
      <c r="E66" s="4" t="s">
        <v>10</v>
      </c>
      <c r="F66" s="4" t="s">
        <v>11</v>
      </c>
      <c r="G66" s="4" t="s">
        <v>12</v>
      </c>
    </row>
    <row r="67" spans="2:7" s="1" customFormat="1" ht="13.5" thickBot="1" x14ac:dyDescent="0.25">
      <c r="B67" s="2">
        <v>1</v>
      </c>
      <c r="C67" s="5" t="s">
        <v>114</v>
      </c>
      <c r="D67" s="5" t="s">
        <v>115</v>
      </c>
      <c r="E67" s="5" t="s">
        <v>116</v>
      </c>
      <c r="F67" s="5">
        <v>2006</v>
      </c>
      <c r="G67" s="5" t="s">
        <v>25</v>
      </c>
    </row>
    <row r="68" spans="2:7" s="1" customFormat="1" ht="13.5" thickBot="1" x14ac:dyDescent="0.25">
      <c r="B68" s="2">
        <v>2</v>
      </c>
      <c r="C68" s="5" t="s">
        <v>117</v>
      </c>
      <c r="D68" s="5" t="s">
        <v>118</v>
      </c>
      <c r="E68" s="5" t="s">
        <v>119</v>
      </c>
      <c r="F68" s="5">
        <v>2013</v>
      </c>
      <c r="G68" s="5" t="s">
        <v>25</v>
      </c>
    </row>
    <row r="69" spans="2:7" s="1" customFormat="1" thickBot="1" x14ac:dyDescent="0.35">
      <c r="B69" s="2">
        <v>3</v>
      </c>
      <c r="C69" s="5" t="s">
        <v>120</v>
      </c>
      <c r="D69" s="5" t="s">
        <v>121</v>
      </c>
      <c r="E69" s="5" t="s">
        <v>122</v>
      </c>
      <c r="F69" s="5">
        <v>2003</v>
      </c>
      <c r="G69" s="5" t="s">
        <v>25</v>
      </c>
    </row>
    <row r="70" spans="2:7" s="1" customFormat="1" ht="13.5" thickBot="1" x14ac:dyDescent="0.25">
      <c r="B70" s="2">
        <v>4</v>
      </c>
      <c r="C70" s="5" t="s">
        <v>120</v>
      </c>
      <c r="D70" s="5" t="s">
        <v>123</v>
      </c>
      <c r="E70" s="5" t="s">
        <v>124</v>
      </c>
      <c r="F70" s="5">
        <v>2007</v>
      </c>
      <c r="G70" s="5" t="s">
        <v>25</v>
      </c>
    </row>
    <row r="71" spans="2:7" s="1" customFormat="1" ht="13.5" thickBot="1" x14ac:dyDescent="0.25">
      <c r="B71" s="2">
        <v>5</v>
      </c>
      <c r="C71" s="5" t="s">
        <v>125</v>
      </c>
      <c r="D71" s="5" t="s">
        <v>126</v>
      </c>
      <c r="E71" s="5" t="s">
        <v>127</v>
      </c>
      <c r="F71" s="5">
        <v>2008</v>
      </c>
      <c r="G71" s="5" t="s">
        <v>66</v>
      </c>
    </row>
    <row r="72" spans="2:7" s="1" customFormat="1" ht="12.75" x14ac:dyDescent="0.2">
      <c r="B72" s="9"/>
    </row>
    <row r="73" spans="2:7" s="1" customFormat="1" ht="13.5" thickBot="1" x14ac:dyDescent="0.25">
      <c r="B73" s="122" t="s">
        <v>128</v>
      </c>
      <c r="C73" s="122"/>
      <c r="D73" s="122"/>
      <c r="E73" s="122"/>
      <c r="F73" s="122"/>
      <c r="G73" s="122"/>
    </row>
    <row r="74" spans="2:7" s="1" customFormat="1" ht="13.5" thickBot="1" x14ac:dyDescent="0.25">
      <c r="B74" s="3" t="s">
        <v>7</v>
      </c>
      <c r="C74" s="4" t="s">
        <v>8</v>
      </c>
      <c r="D74" s="4" t="s">
        <v>9</v>
      </c>
      <c r="E74" s="4" t="s">
        <v>10</v>
      </c>
      <c r="F74" s="4" t="s">
        <v>11</v>
      </c>
      <c r="G74" s="4" t="s">
        <v>12</v>
      </c>
    </row>
    <row r="75" spans="2:7" s="1" customFormat="1" ht="13.5" thickBot="1" x14ac:dyDescent="0.25">
      <c r="B75" s="2">
        <v>1</v>
      </c>
      <c r="C75" s="5" t="s">
        <v>129</v>
      </c>
      <c r="D75" s="5" t="s">
        <v>130</v>
      </c>
      <c r="E75" s="5" t="s">
        <v>131</v>
      </c>
      <c r="F75" s="5">
        <v>2011</v>
      </c>
      <c r="G75" s="5" t="s">
        <v>66</v>
      </c>
    </row>
    <row r="76" spans="2:7" s="1" customFormat="1" ht="13.5" thickBot="1" x14ac:dyDescent="0.25">
      <c r="B76" s="2">
        <v>2</v>
      </c>
      <c r="C76" s="5" t="s">
        <v>129</v>
      </c>
      <c r="D76" s="5" t="s">
        <v>130</v>
      </c>
      <c r="E76" s="5" t="s">
        <v>132</v>
      </c>
      <c r="F76" s="5">
        <v>2011</v>
      </c>
      <c r="G76" s="5" t="s">
        <v>66</v>
      </c>
    </row>
    <row r="77" spans="2:7" s="1" customFormat="1" ht="13.5" thickBot="1" x14ac:dyDescent="0.25">
      <c r="B77" s="2">
        <v>3</v>
      </c>
      <c r="C77" s="5" t="s">
        <v>129</v>
      </c>
      <c r="D77" s="5" t="s">
        <v>130</v>
      </c>
      <c r="E77" s="5" t="s">
        <v>133</v>
      </c>
      <c r="F77" s="5">
        <v>2011</v>
      </c>
      <c r="G77" s="5" t="s">
        <v>66</v>
      </c>
    </row>
    <row r="78" spans="2:7" s="1" customFormat="1" ht="13.5" thickBot="1" x14ac:dyDescent="0.25">
      <c r="B78" s="2">
        <v>4</v>
      </c>
      <c r="C78" s="5" t="s">
        <v>129</v>
      </c>
      <c r="D78" s="5" t="s">
        <v>130</v>
      </c>
      <c r="E78" s="5" t="s">
        <v>134</v>
      </c>
      <c r="F78" s="5">
        <v>2011</v>
      </c>
      <c r="G78" s="5" t="s">
        <v>66</v>
      </c>
    </row>
    <row r="79" spans="2:7" s="1" customFormat="1" ht="13.5" thickBot="1" x14ac:dyDescent="0.25">
      <c r="B79" s="2">
        <v>5</v>
      </c>
      <c r="C79" s="5" t="s">
        <v>135</v>
      </c>
      <c r="D79" s="5" t="s">
        <v>136</v>
      </c>
      <c r="E79" s="5" t="s">
        <v>137</v>
      </c>
      <c r="F79" s="5">
        <v>2006</v>
      </c>
      <c r="G79" s="5" t="s">
        <v>66</v>
      </c>
    </row>
    <row r="80" spans="2:7" s="1" customFormat="1" ht="12.75" x14ac:dyDescent="0.2">
      <c r="B80" s="8"/>
    </row>
    <row r="81" spans="2:7" s="1" customFormat="1" ht="13.5" thickBot="1" x14ac:dyDescent="0.25">
      <c r="B81" s="122" t="s">
        <v>138</v>
      </c>
      <c r="C81" s="122"/>
      <c r="D81" s="122"/>
      <c r="E81" s="122"/>
      <c r="F81" s="122"/>
      <c r="G81" s="122"/>
    </row>
    <row r="82" spans="2:7" s="1" customFormat="1" ht="13.5" thickBot="1" x14ac:dyDescent="0.25">
      <c r="B82" s="3" t="s">
        <v>7</v>
      </c>
      <c r="C82" s="4" t="s">
        <v>8</v>
      </c>
      <c r="D82" s="4" t="s">
        <v>9</v>
      </c>
      <c r="E82" s="4" t="s">
        <v>10</v>
      </c>
      <c r="F82" s="4" t="s">
        <v>11</v>
      </c>
      <c r="G82" s="4" t="s">
        <v>12</v>
      </c>
    </row>
    <row r="83" spans="2:7" s="1" customFormat="1" ht="13.5" thickBot="1" x14ac:dyDescent="0.25">
      <c r="B83" s="2">
        <v>1</v>
      </c>
      <c r="C83" s="5" t="s">
        <v>139</v>
      </c>
      <c r="D83" s="5" t="s">
        <v>140</v>
      </c>
      <c r="E83" s="5"/>
      <c r="F83" s="5">
        <v>2003</v>
      </c>
      <c r="G83" s="5" t="s">
        <v>47</v>
      </c>
    </row>
    <row r="84" spans="2:7" s="1" customFormat="1" ht="13.5" thickBot="1" x14ac:dyDescent="0.25">
      <c r="B84" s="2">
        <v>2</v>
      </c>
      <c r="C84" s="5" t="s">
        <v>139</v>
      </c>
      <c r="D84" s="5" t="s">
        <v>141</v>
      </c>
      <c r="E84" s="5"/>
      <c r="F84" s="5">
        <v>2003</v>
      </c>
      <c r="G84" s="5" t="s">
        <v>47</v>
      </c>
    </row>
    <row r="85" spans="2:7" s="1" customFormat="1" ht="13.5" thickBot="1" x14ac:dyDescent="0.25">
      <c r="B85" s="2">
        <v>3</v>
      </c>
      <c r="C85" s="5" t="s">
        <v>139</v>
      </c>
      <c r="D85" s="5" t="s">
        <v>141</v>
      </c>
      <c r="E85" s="5"/>
      <c r="F85" s="5">
        <v>2006</v>
      </c>
      <c r="G85" s="5" t="s">
        <v>142</v>
      </c>
    </row>
    <row r="86" spans="2:7" s="1" customFormat="1" ht="13.5" thickBot="1" x14ac:dyDescent="0.25">
      <c r="B86" s="2">
        <v>4</v>
      </c>
      <c r="C86" s="5" t="s">
        <v>139</v>
      </c>
      <c r="D86" s="5" t="s">
        <v>143</v>
      </c>
      <c r="E86" s="5"/>
      <c r="F86" s="5">
        <v>2002</v>
      </c>
      <c r="G86" s="5" t="s">
        <v>142</v>
      </c>
    </row>
    <row r="87" spans="2:7" s="1" customFormat="1" thickBot="1" x14ac:dyDescent="0.35">
      <c r="B87" s="2">
        <v>5</v>
      </c>
      <c r="C87" s="5" t="s">
        <v>139</v>
      </c>
      <c r="D87" s="5" t="s">
        <v>144</v>
      </c>
      <c r="E87" s="5"/>
      <c r="F87" s="5">
        <v>2000</v>
      </c>
      <c r="G87" s="5" t="s">
        <v>145</v>
      </c>
    </row>
    <row r="88" spans="2:7" s="1" customFormat="1" thickBot="1" x14ac:dyDescent="0.35">
      <c r="B88" s="2">
        <v>6</v>
      </c>
      <c r="C88" s="5" t="s">
        <v>139</v>
      </c>
      <c r="D88" s="5" t="s">
        <v>146</v>
      </c>
      <c r="E88" s="5"/>
      <c r="F88" s="5">
        <v>2006</v>
      </c>
      <c r="G88" s="5" t="s">
        <v>145</v>
      </c>
    </row>
    <row r="89" spans="2:7" s="1" customFormat="1" ht="12.75" x14ac:dyDescent="0.2">
      <c r="B89" s="8"/>
    </row>
    <row r="90" spans="2:7" s="1" customFormat="1" ht="13.5" thickBot="1" x14ac:dyDescent="0.25">
      <c r="B90" s="122" t="s">
        <v>147</v>
      </c>
      <c r="C90" s="122"/>
      <c r="D90" s="122"/>
      <c r="E90" s="122"/>
      <c r="F90" s="122"/>
      <c r="G90" s="122"/>
    </row>
    <row r="91" spans="2:7" s="1" customFormat="1" ht="13.5" thickBot="1" x14ac:dyDescent="0.25">
      <c r="B91" s="3" t="s">
        <v>7</v>
      </c>
      <c r="C91" s="4" t="s">
        <v>8</v>
      </c>
      <c r="D91" s="4" t="s">
        <v>9</v>
      </c>
      <c r="E91" s="4" t="s">
        <v>10</v>
      </c>
      <c r="F91" s="4" t="s">
        <v>11</v>
      </c>
      <c r="G91" s="4" t="s">
        <v>12</v>
      </c>
    </row>
    <row r="92" spans="2:7" s="1" customFormat="1" thickBot="1" x14ac:dyDescent="0.35">
      <c r="B92" s="2">
        <v>1</v>
      </c>
      <c r="C92" s="5" t="s">
        <v>148</v>
      </c>
      <c r="D92" s="5" t="s">
        <v>149</v>
      </c>
      <c r="E92" s="5"/>
      <c r="F92" s="5">
        <v>2005</v>
      </c>
      <c r="G92" s="5" t="s">
        <v>142</v>
      </c>
    </row>
    <row r="93" spans="2:7" s="1" customFormat="1" ht="12" customHeight="1" thickBot="1" x14ac:dyDescent="0.35">
      <c r="B93" s="2">
        <v>2</v>
      </c>
      <c r="C93" s="5" t="s">
        <v>150</v>
      </c>
      <c r="D93" s="5" t="s">
        <v>151</v>
      </c>
      <c r="E93" s="5"/>
      <c r="F93" s="5">
        <v>2009</v>
      </c>
      <c r="G93" s="5" t="s">
        <v>142</v>
      </c>
    </row>
    <row r="94" spans="2:7" s="1" customFormat="1" thickBot="1" x14ac:dyDescent="0.35">
      <c r="B94" s="2">
        <v>3</v>
      </c>
      <c r="C94" s="5" t="s">
        <v>148</v>
      </c>
      <c r="D94" s="5" t="s">
        <v>152</v>
      </c>
      <c r="E94" s="5"/>
      <c r="F94" s="5">
        <v>2005</v>
      </c>
      <c r="G94" s="5" t="s">
        <v>142</v>
      </c>
    </row>
    <row r="95" spans="2:7" s="1" customFormat="1" ht="13.5" customHeight="1" thickBot="1" x14ac:dyDescent="0.35">
      <c r="B95" s="2">
        <v>4</v>
      </c>
      <c r="C95" s="5" t="s">
        <v>150</v>
      </c>
      <c r="D95" s="5" t="s">
        <v>153</v>
      </c>
      <c r="E95" s="5"/>
      <c r="F95" s="5">
        <v>2005</v>
      </c>
      <c r="G95" s="5" t="s">
        <v>142</v>
      </c>
    </row>
    <row r="96" spans="2:7" s="1" customFormat="1" thickBot="1" x14ac:dyDescent="0.35">
      <c r="B96" s="2">
        <v>5</v>
      </c>
      <c r="C96" s="5" t="s">
        <v>154</v>
      </c>
      <c r="D96" s="5" t="s">
        <v>155</v>
      </c>
      <c r="E96" s="5"/>
      <c r="F96" s="5">
        <v>2002</v>
      </c>
      <c r="G96" s="5" t="s">
        <v>16</v>
      </c>
    </row>
    <row r="97" spans="2:7" s="1" customFormat="1" thickBot="1" x14ac:dyDescent="0.35">
      <c r="B97" s="2">
        <v>6</v>
      </c>
      <c r="C97" s="5" t="s">
        <v>139</v>
      </c>
      <c r="D97" s="5" t="s">
        <v>156</v>
      </c>
      <c r="E97" s="5"/>
      <c r="F97" s="5">
        <v>2000</v>
      </c>
      <c r="G97" s="5" t="s">
        <v>157</v>
      </c>
    </row>
    <row r="98" spans="2:7" s="1" customFormat="1" ht="12.75" x14ac:dyDescent="0.2">
      <c r="B98" s="8"/>
    </row>
    <row r="99" spans="2:7" s="1" customFormat="1" ht="13.5" thickBot="1" x14ac:dyDescent="0.25">
      <c r="B99" s="122" t="s">
        <v>158</v>
      </c>
      <c r="C99" s="122"/>
      <c r="D99" s="122"/>
      <c r="E99" s="122"/>
      <c r="F99" s="122"/>
      <c r="G99" s="122"/>
    </row>
    <row r="100" spans="2:7" s="1" customFormat="1" ht="13.5" thickBot="1" x14ac:dyDescent="0.25">
      <c r="B100" s="3" t="s">
        <v>7</v>
      </c>
      <c r="C100" s="4" t="s">
        <v>8</v>
      </c>
      <c r="D100" s="4" t="s">
        <v>9</v>
      </c>
      <c r="E100" s="4" t="s">
        <v>10</v>
      </c>
      <c r="F100" s="4" t="s">
        <v>11</v>
      </c>
      <c r="G100" s="4" t="s">
        <v>12</v>
      </c>
    </row>
    <row r="101" spans="2:7" s="1" customFormat="1" thickBot="1" x14ac:dyDescent="0.35">
      <c r="B101" s="2">
        <v>1</v>
      </c>
      <c r="C101" s="5" t="s">
        <v>79</v>
      </c>
      <c r="D101" s="5" t="s">
        <v>159</v>
      </c>
      <c r="E101" s="5" t="s">
        <v>160</v>
      </c>
      <c r="F101" s="5">
        <v>2004</v>
      </c>
      <c r="G101" s="5" t="s">
        <v>18</v>
      </c>
    </row>
    <row r="102" spans="2:7" s="1" customFormat="1" thickBot="1" x14ac:dyDescent="0.35">
      <c r="B102" s="2">
        <v>2</v>
      </c>
      <c r="C102" s="5" t="s">
        <v>125</v>
      </c>
      <c r="D102" s="5" t="s">
        <v>161</v>
      </c>
      <c r="E102" s="5" t="s">
        <v>162</v>
      </c>
      <c r="F102" s="5">
        <v>2009</v>
      </c>
      <c r="G102" s="5" t="s">
        <v>18</v>
      </c>
    </row>
    <row r="103" spans="2:7" s="1" customFormat="1" thickBot="1" x14ac:dyDescent="0.35">
      <c r="B103" s="2">
        <v>3</v>
      </c>
      <c r="C103" s="5" t="s">
        <v>125</v>
      </c>
      <c r="D103" s="5" t="s">
        <v>163</v>
      </c>
      <c r="E103" s="5" t="s">
        <v>164</v>
      </c>
      <c r="F103" s="5">
        <v>2006</v>
      </c>
      <c r="G103" s="5" t="s">
        <v>18</v>
      </c>
    </row>
    <row r="104" spans="2:7" s="1" customFormat="1" thickBot="1" x14ac:dyDescent="0.35">
      <c r="B104" s="2">
        <v>4</v>
      </c>
      <c r="C104" s="5" t="s">
        <v>125</v>
      </c>
      <c r="D104" s="5" t="s">
        <v>165</v>
      </c>
      <c r="E104" s="5" t="s">
        <v>166</v>
      </c>
      <c r="F104" s="5">
        <v>2010</v>
      </c>
      <c r="G104" s="5" t="s">
        <v>18</v>
      </c>
    </row>
    <row r="105" spans="2:7" s="1" customFormat="1" thickBot="1" x14ac:dyDescent="0.35">
      <c r="B105" s="2">
        <v>5</v>
      </c>
      <c r="C105" s="5" t="s">
        <v>125</v>
      </c>
      <c r="D105" s="5" t="s">
        <v>163</v>
      </c>
      <c r="E105" s="5" t="s">
        <v>167</v>
      </c>
      <c r="F105" s="5">
        <v>2003</v>
      </c>
      <c r="G105" s="5" t="s">
        <v>18</v>
      </c>
    </row>
    <row r="106" spans="2:7" s="1" customFormat="1" thickBot="1" x14ac:dyDescent="0.35">
      <c r="B106" s="2">
        <v>6</v>
      </c>
      <c r="C106" s="5" t="s">
        <v>125</v>
      </c>
      <c r="D106" s="5" t="s">
        <v>168</v>
      </c>
      <c r="E106" s="5" t="s">
        <v>169</v>
      </c>
      <c r="F106" s="5">
        <v>2014</v>
      </c>
      <c r="G106" s="5" t="s">
        <v>18</v>
      </c>
    </row>
    <row r="107" spans="2:7" s="1" customFormat="1" ht="28.2" thickBot="1" x14ac:dyDescent="0.35">
      <c r="B107" s="2">
        <v>7</v>
      </c>
      <c r="C107" s="5" t="s">
        <v>79</v>
      </c>
      <c r="D107" s="5" t="s">
        <v>170</v>
      </c>
      <c r="E107" s="5" t="s">
        <v>171</v>
      </c>
      <c r="F107" s="5">
        <v>2004</v>
      </c>
      <c r="G107" s="5" t="s">
        <v>41</v>
      </c>
    </row>
    <row r="108" spans="2:7" s="1" customFormat="1" ht="13.5" thickBot="1" x14ac:dyDescent="0.25">
      <c r="B108" s="2">
        <v>8</v>
      </c>
      <c r="C108" s="5" t="s">
        <v>79</v>
      </c>
      <c r="D108" s="5" t="s">
        <v>172</v>
      </c>
      <c r="E108" s="5" t="s">
        <v>173</v>
      </c>
      <c r="F108" s="5">
        <v>2001</v>
      </c>
      <c r="G108" s="5" t="s">
        <v>47</v>
      </c>
    </row>
    <row r="109" spans="2:7" s="1" customFormat="1" ht="12.75" x14ac:dyDescent="0.2">
      <c r="B109" s="8"/>
    </row>
    <row r="110" spans="2:7" s="1" customFormat="1" ht="13.5" thickBot="1" x14ac:dyDescent="0.25">
      <c r="B110" s="122" t="s">
        <v>174</v>
      </c>
      <c r="C110" s="122"/>
      <c r="D110" s="122"/>
      <c r="E110" s="122"/>
      <c r="F110" s="122"/>
      <c r="G110" s="122"/>
    </row>
    <row r="111" spans="2:7" s="1" customFormat="1" ht="13.5" thickBot="1" x14ac:dyDescent="0.25">
      <c r="B111" s="3" t="s">
        <v>7</v>
      </c>
      <c r="C111" s="4" t="s">
        <v>8</v>
      </c>
      <c r="D111" s="4" t="s">
        <v>9</v>
      </c>
      <c r="E111" s="4" t="s">
        <v>10</v>
      </c>
      <c r="F111" s="4" t="s">
        <v>11</v>
      </c>
      <c r="G111" s="4" t="s">
        <v>12</v>
      </c>
    </row>
    <row r="112" spans="2:7" s="1" customFormat="1" ht="13.5" thickBot="1" x14ac:dyDescent="0.25">
      <c r="B112" s="2">
        <v>1</v>
      </c>
      <c r="C112" s="5" t="s">
        <v>120</v>
      </c>
      <c r="D112" s="5" t="s">
        <v>175</v>
      </c>
      <c r="E112" s="5" t="s">
        <v>176</v>
      </c>
      <c r="F112" s="5">
        <v>1989</v>
      </c>
      <c r="G112" s="5" t="s">
        <v>47</v>
      </c>
    </row>
    <row r="113" spans="2:7" s="1" customFormat="1" ht="13.5" thickBot="1" x14ac:dyDescent="0.25">
      <c r="B113" s="2">
        <v>2</v>
      </c>
      <c r="C113" s="5" t="s">
        <v>92</v>
      </c>
      <c r="D113" s="5" t="s">
        <v>177</v>
      </c>
      <c r="E113" s="5" t="s">
        <v>178</v>
      </c>
      <c r="F113" s="5">
        <v>1987</v>
      </c>
      <c r="G113" s="5" t="s">
        <v>47</v>
      </c>
    </row>
    <row r="114" spans="2:7" s="1" customFormat="1" ht="26.25" thickBot="1" x14ac:dyDescent="0.25">
      <c r="B114" s="2">
        <v>3</v>
      </c>
      <c r="C114" s="5" t="s">
        <v>117</v>
      </c>
      <c r="D114" s="5" t="s">
        <v>179</v>
      </c>
      <c r="E114" s="5" t="s">
        <v>180</v>
      </c>
      <c r="F114" s="5">
        <v>1984</v>
      </c>
      <c r="G114" s="5" t="s">
        <v>47</v>
      </c>
    </row>
    <row r="115" spans="2:7" s="1" customFormat="1" ht="13.5" thickBot="1" x14ac:dyDescent="0.25">
      <c r="B115" s="2">
        <v>4</v>
      </c>
      <c r="C115" s="5" t="s">
        <v>117</v>
      </c>
      <c r="D115" s="5" t="s">
        <v>181</v>
      </c>
      <c r="E115" s="5" t="s">
        <v>182</v>
      </c>
      <c r="F115" s="5">
        <v>1985</v>
      </c>
      <c r="G115" s="5" t="s">
        <v>47</v>
      </c>
    </row>
    <row r="116" spans="2:7" s="1" customFormat="1" ht="12.75" x14ac:dyDescent="0.2">
      <c r="B116" s="8"/>
    </row>
    <row r="117" spans="2:7" s="1" customFormat="1" ht="13.5" thickBot="1" x14ac:dyDescent="0.25">
      <c r="B117" s="122" t="s">
        <v>183</v>
      </c>
      <c r="C117" s="122"/>
      <c r="D117" s="122"/>
      <c r="E117" s="122"/>
      <c r="F117" s="122"/>
      <c r="G117" s="122"/>
    </row>
    <row r="118" spans="2:7" s="1" customFormat="1" ht="13.5" thickBot="1" x14ac:dyDescent="0.25">
      <c r="B118" s="3" t="s">
        <v>7</v>
      </c>
      <c r="C118" s="4" t="s">
        <v>8</v>
      </c>
      <c r="D118" s="4" t="s">
        <v>9</v>
      </c>
      <c r="E118" s="4" t="s">
        <v>10</v>
      </c>
      <c r="F118" s="4" t="s">
        <v>11</v>
      </c>
      <c r="G118" s="4" t="s">
        <v>12</v>
      </c>
    </row>
    <row r="119" spans="2:7" s="1" customFormat="1" thickBot="1" x14ac:dyDescent="0.35">
      <c r="B119" s="2">
        <v>1</v>
      </c>
      <c r="C119" s="5" t="s">
        <v>184</v>
      </c>
      <c r="D119" s="5" t="s">
        <v>185</v>
      </c>
      <c r="E119" s="5" t="s">
        <v>186</v>
      </c>
      <c r="F119" s="5">
        <v>2009</v>
      </c>
      <c r="G119" s="5" t="s">
        <v>41</v>
      </c>
    </row>
    <row r="120" spans="2:7" s="1" customFormat="1" thickBot="1" x14ac:dyDescent="0.35">
      <c r="B120" s="2">
        <v>2</v>
      </c>
      <c r="C120" s="5" t="s">
        <v>187</v>
      </c>
      <c r="D120" s="5" t="s">
        <v>185</v>
      </c>
      <c r="E120" s="5" t="s">
        <v>188</v>
      </c>
      <c r="F120" s="5">
        <v>2009</v>
      </c>
      <c r="G120" s="5" t="s">
        <v>41</v>
      </c>
    </row>
    <row r="121" spans="2:7" s="1" customFormat="1" thickBot="1" x14ac:dyDescent="0.35">
      <c r="B121" s="2">
        <v>3</v>
      </c>
      <c r="C121" s="5" t="s">
        <v>187</v>
      </c>
      <c r="D121" s="5" t="s">
        <v>185</v>
      </c>
      <c r="E121" s="5" t="s">
        <v>189</v>
      </c>
      <c r="F121" s="5">
        <v>2009</v>
      </c>
      <c r="G121" s="5" t="s">
        <v>41</v>
      </c>
    </row>
    <row r="122" spans="2:7" s="1" customFormat="1" thickBot="1" x14ac:dyDescent="0.35">
      <c r="B122" s="2">
        <v>4</v>
      </c>
      <c r="C122" s="5" t="s">
        <v>187</v>
      </c>
      <c r="D122" s="5" t="s">
        <v>185</v>
      </c>
      <c r="E122" s="5" t="s">
        <v>190</v>
      </c>
      <c r="F122" s="5">
        <v>2013</v>
      </c>
      <c r="G122" s="5" t="s">
        <v>191</v>
      </c>
    </row>
    <row r="123" spans="2:7" s="1" customFormat="1" thickBot="1" x14ac:dyDescent="0.35">
      <c r="B123" s="2">
        <v>5</v>
      </c>
      <c r="C123" s="5" t="s">
        <v>192</v>
      </c>
      <c r="D123" s="5" t="s">
        <v>185</v>
      </c>
      <c r="E123" s="5" t="s">
        <v>193</v>
      </c>
      <c r="F123" s="5">
        <v>2010</v>
      </c>
      <c r="G123" s="5" t="s">
        <v>194</v>
      </c>
    </row>
    <row r="124" spans="2:7" s="1" customFormat="1" thickBot="1" x14ac:dyDescent="0.35">
      <c r="B124" s="2">
        <v>6</v>
      </c>
      <c r="C124" s="5" t="s">
        <v>192</v>
      </c>
      <c r="D124" s="5" t="s">
        <v>195</v>
      </c>
      <c r="E124" s="5" t="s">
        <v>196</v>
      </c>
      <c r="F124" s="5">
        <v>1978</v>
      </c>
      <c r="G124" s="5" t="s">
        <v>41</v>
      </c>
    </row>
    <row r="125" spans="2:7" s="1" customFormat="1" thickBot="1" x14ac:dyDescent="0.35">
      <c r="B125" s="2">
        <v>7</v>
      </c>
      <c r="C125" s="5" t="s">
        <v>184</v>
      </c>
      <c r="D125" s="5" t="s">
        <v>197</v>
      </c>
      <c r="E125" s="5" t="s">
        <v>198</v>
      </c>
      <c r="F125" s="5">
        <v>2002</v>
      </c>
      <c r="G125" s="5" t="s">
        <v>41</v>
      </c>
    </row>
    <row r="126" spans="2:7" s="1" customFormat="1" thickBot="1" x14ac:dyDescent="0.35">
      <c r="B126" s="2">
        <v>8</v>
      </c>
      <c r="C126" s="5" t="s">
        <v>13</v>
      </c>
      <c r="D126" s="5" t="s">
        <v>199</v>
      </c>
      <c r="E126" s="5" t="s">
        <v>200</v>
      </c>
      <c r="F126" s="5">
        <v>2009</v>
      </c>
      <c r="G126" s="5" t="s">
        <v>41</v>
      </c>
    </row>
    <row r="127" spans="2:7" s="1" customFormat="1" ht="13.5" thickBot="1" x14ac:dyDescent="0.25">
      <c r="B127" s="16"/>
      <c r="C127" s="17"/>
      <c r="D127" s="17"/>
      <c r="E127" s="17"/>
      <c r="F127" s="17"/>
      <c r="G127" s="17"/>
    </row>
    <row r="128" spans="2:7" s="1" customFormat="1" ht="13.5" thickBot="1" x14ac:dyDescent="0.25">
      <c r="B128" s="119" t="s">
        <v>201</v>
      </c>
      <c r="C128" s="120"/>
      <c r="D128" s="120"/>
      <c r="E128" s="120"/>
      <c r="F128" s="120"/>
      <c r="G128" s="121"/>
    </row>
    <row r="129" spans="2:7" s="1" customFormat="1" ht="13.5" thickBot="1" x14ac:dyDescent="0.25">
      <c r="B129" s="14" t="s">
        <v>7</v>
      </c>
      <c r="C129" s="5" t="s">
        <v>8</v>
      </c>
      <c r="D129" s="5" t="s">
        <v>9</v>
      </c>
      <c r="E129" s="5" t="s">
        <v>10</v>
      </c>
      <c r="F129" s="5" t="s">
        <v>11</v>
      </c>
      <c r="G129" s="5" t="s">
        <v>12</v>
      </c>
    </row>
    <row r="130" spans="2:7" s="1" customFormat="1" ht="28.2" thickBot="1" x14ac:dyDescent="0.35">
      <c r="B130" s="2">
        <v>1</v>
      </c>
      <c r="C130" s="5" t="s">
        <v>192</v>
      </c>
      <c r="D130" s="5" t="s">
        <v>202</v>
      </c>
      <c r="E130" s="5" t="s">
        <v>203</v>
      </c>
      <c r="F130" s="5">
        <v>1986</v>
      </c>
      <c r="G130" s="5" t="s">
        <v>47</v>
      </c>
    </row>
    <row r="131" spans="2:7" s="1" customFormat="1" ht="28.2" thickBot="1" x14ac:dyDescent="0.35">
      <c r="B131" s="2">
        <v>2</v>
      </c>
      <c r="C131" s="5" t="s">
        <v>192</v>
      </c>
      <c r="D131" s="5" t="s">
        <v>204</v>
      </c>
      <c r="E131" s="5" t="s">
        <v>205</v>
      </c>
      <c r="F131" s="5">
        <v>1980</v>
      </c>
      <c r="G131" s="5" t="s">
        <v>47</v>
      </c>
    </row>
    <row r="132" spans="2:7" s="1" customFormat="1" ht="13.5" thickBot="1" x14ac:dyDescent="0.25">
      <c r="B132" s="2">
        <v>3</v>
      </c>
      <c r="C132" s="5" t="s">
        <v>192</v>
      </c>
      <c r="D132" s="5" t="s">
        <v>206</v>
      </c>
      <c r="E132" s="5" t="s">
        <v>207</v>
      </c>
      <c r="F132" s="5">
        <v>1982</v>
      </c>
      <c r="G132" s="5" t="s">
        <v>47</v>
      </c>
    </row>
    <row r="133" spans="2:7" s="1" customFormat="1" ht="28.2" thickBot="1" x14ac:dyDescent="0.35">
      <c r="B133" s="2">
        <v>4</v>
      </c>
      <c r="C133" s="5" t="s">
        <v>192</v>
      </c>
      <c r="D133" s="5" t="s">
        <v>208</v>
      </c>
      <c r="E133" s="5" t="s">
        <v>209</v>
      </c>
      <c r="F133" s="5">
        <v>1986</v>
      </c>
      <c r="G133" s="5" t="s">
        <v>47</v>
      </c>
    </row>
    <row r="134" spans="2:7" s="1" customFormat="1" thickBot="1" x14ac:dyDescent="0.35">
      <c r="B134" s="2">
        <v>5</v>
      </c>
      <c r="C134" s="5" t="s">
        <v>13</v>
      </c>
      <c r="D134" s="5" t="s">
        <v>210</v>
      </c>
      <c r="E134" s="5" t="s">
        <v>211</v>
      </c>
      <c r="F134" s="5">
        <v>1986</v>
      </c>
      <c r="G134" s="5" t="s">
        <v>47</v>
      </c>
    </row>
    <row r="135" spans="2:7" s="1" customFormat="1" ht="12.75" x14ac:dyDescent="0.2">
      <c r="B135" s="12"/>
    </row>
    <row r="136" spans="2:7" s="1" customFormat="1" ht="13.5" thickBot="1" x14ac:dyDescent="0.25">
      <c r="B136" s="13" t="s">
        <v>212</v>
      </c>
    </row>
    <row r="137" spans="2:7" s="1" customFormat="1" ht="13.5" thickBot="1" x14ac:dyDescent="0.25">
      <c r="B137" s="3" t="s">
        <v>7</v>
      </c>
      <c r="C137" s="4" t="s">
        <v>8</v>
      </c>
      <c r="D137" s="4" t="s">
        <v>9</v>
      </c>
      <c r="E137" s="4" t="s">
        <v>10</v>
      </c>
      <c r="F137" s="4" t="s">
        <v>11</v>
      </c>
      <c r="G137" s="4" t="s">
        <v>12</v>
      </c>
    </row>
    <row r="138" spans="2:7" s="1" customFormat="1" ht="26.25" thickBot="1" x14ac:dyDescent="0.25">
      <c r="B138" s="2">
        <v>1</v>
      </c>
      <c r="C138" s="5" t="s">
        <v>120</v>
      </c>
      <c r="D138" s="5" t="s">
        <v>213</v>
      </c>
      <c r="E138" s="5" t="s">
        <v>214</v>
      </c>
      <c r="F138" s="5">
        <v>2009</v>
      </c>
      <c r="G138" s="5" t="s">
        <v>47</v>
      </c>
    </row>
    <row r="139" spans="2:7" s="1" customFormat="1" ht="26.25" thickBot="1" x14ac:dyDescent="0.25">
      <c r="B139" s="2">
        <v>2</v>
      </c>
      <c r="C139" s="5" t="s">
        <v>120</v>
      </c>
      <c r="D139" s="5" t="s">
        <v>215</v>
      </c>
      <c r="E139" s="5" t="s">
        <v>216</v>
      </c>
      <c r="F139" s="5">
        <v>2009</v>
      </c>
      <c r="G139" s="5" t="s">
        <v>47</v>
      </c>
    </row>
    <row r="140" spans="2:7" s="1" customFormat="1" ht="26.25" thickBot="1" x14ac:dyDescent="0.25">
      <c r="B140" s="2">
        <v>3</v>
      </c>
      <c r="C140" s="5" t="s">
        <v>120</v>
      </c>
      <c r="D140" s="5" t="s">
        <v>217</v>
      </c>
      <c r="E140" s="5" t="s">
        <v>218</v>
      </c>
      <c r="F140" s="5">
        <v>1996</v>
      </c>
      <c r="G140" s="5" t="s">
        <v>47</v>
      </c>
    </row>
    <row r="141" spans="2:7" s="1" customFormat="1" ht="26.25" thickBot="1" x14ac:dyDescent="0.25">
      <c r="B141" s="2">
        <v>4</v>
      </c>
      <c r="C141" s="5" t="s">
        <v>120</v>
      </c>
      <c r="D141" s="5" t="s">
        <v>217</v>
      </c>
      <c r="E141" s="5" t="s">
        <v>219</v>
      </c>
      <c r="F141" s="5">
        <v>1998</v>
      </c>
      <c r="G141" s="5" t="s">
        <v>47</v>
      </c>
    </row>
    <row r="142" spans="2:7" s="1" customFormat="1" ht="13.5" thickBot="1" x14ac:dyDescent="0.25">
      <c r="B142" s="2">
        <v>5</v>
      </c>
      <c r="C142" s="5" t="s">
        <v>13</v>
      </c>
      <c r="D142" s="5" t="s">
        <v>220</v>
      </c>
      <c r="E142" s="5" t="s">
        <v>221</v>
      </c>
      <c r="F142" s="5">
        <v>1999</v>
      </c>
      <c r="G142" s="5" t="s">
        <v>47</v>
      </c>
    </row>
    <row r="143" spans="2:7" s="1" customFormat="1" ht="12.75" x14ac:dyDescent="0.2">
      <c r="B143" s="12"/>
    </row>
    <row r="144" spans="2:7" s="1" customFormat="1" ht="13.5" thickBot="1" x14ac:dyDescent="0.25">
      <c r="B144" s="13" t="s">
        <v>222</v>
      </c>
    </row>
    <row r="145" spans="2:7" s="1" customFormat="1" ht="13.5" thickBot="1" x14ac:dyDescent="0.25">
      <c r="B145" s="3" t="s">
        <v>7</v>
      </c>
      <c r="C145" s="4" t="s">
        <v>8</v>
      </c>
      <c r="D145" s="4" t="s">
        <v>9</v>
      </c>
      <c r="E145" s="4" t="s">
        <v>10</v>
      </c>
      <c r="F145" s="4" t="s">
        <v>11</v>
      </c>
      <c r="G145" s="4" t="s">
        <v>12</v>
      </c>
    </row>
    <row r="146" spans="2:7" s="1" customFormat="1" ht="13.5" thickBot="1" x14ac:dyDescent="0.25">
      <c r="B146" s="2">
        <v>1</v>
      </c>
      <c r="C146" s="5" t="s">
        <v>192</v>
      </c>
      <c r="D146" s="5" t="s">
        <v>223</v>
      </c>
      <c r="E146" s="5" t="s">
        <v>224</v>
      </c>
      <c r="F146" s="5">
        <v>2013</v>
      </c>
      <c r="G146" s="5" t="s">
        <v>47</v>
      </c>
    </row>
    <row r="147" spans="2:7" s="1" customFormat="1" ht="13.5" thickBot="1" x14ac:dyDescent="0.25">
      <c r="B147" s="2">
        <v>2</v>
      </c>
      <c r="C147" s="5" t="s">
        <v>192</v>
      </c>
      <c r="D147" s="5" t="s">
        <v>223</v>
      </c>
      <c r="E147" s="5" t="s">
        <v>225</v>
      </c>
      <c r="F147" s="5">
        <v>2013</v>
      </c>
      <c r="G147" s="5" t="s">
        <v>47</v>
      </c>
    </row>
    <row r="148" spans="2:7" s="1" customFormat="1" ht="13.5" thickBot="1" x14ac:dyDescent="0.25">
      <c r="B148" s="2">
        <v>3</v>
      </c>
      <c r="C148" s="5" t="s">
        <v>192</v>
      </c>
      <c r="D148" s="5" t="s">
        <v>223</v>
      </c>
      <c r="E148" s="5" t="s">
        <v>226</v>
      </c>
      <c r="F148" s="5">
        <v>2013</v>
      </c>
      <c r="G148" s="5" t="s">
        <v>47</v>
      </c>
    </row>
    <row r="149" spans="2:7" s="1" customFormat="1" ht="13.5" thickBot="1" x14ac:dyDescent="0.25">
      <c r="B149" s="2">
        <v>4</v>
      </c>
      <c r="C149" s="5" t="s">
        <v>192</v>
      </c>
      <c r="D149" s="5" t="s">
        <v>223</v>
      </c>
      <c r="E149" s="5" t="s">
        <v>227</v>
      </c>
      <c r="F149" s="5">
        <v>2014</v>
      </c>
      <c r="G149" s="5" t="s">
        <v>47</v>
      </c>
    </row>
    <row r="150" spans="2:7" s="1" customFormat="1" ht="13.5" thickBot="1" x14ac:dyDescent="0.25">
      <c r="B150" s="2">
        <v>5</v>
      </c>
      <c r="C150" s="5" t="s">
        <v>187</v>
      </c>
      <c r="D150" s="5" t="s">
        <v>228</v>
      </c>
      <c r="E150" s="5" t="s">
        <v>229</v>
      </c>
      <c r="F150" s="5">
        <v>2013</v>
      </c>
      <c r="G150" s="5" t="s">
        <v>47</v>
      </c>
    </row>
    <row r="151" spans="2:7" s="1" customFormat="1" ht="13.5" thickBot="1" x14ac:dyDescent="0.25">
      <c r="B151" s="2">
        <v>6</v>
      </c>
      <c r="C151" s="5" t="s">
        <v>187</v>
      </c>
      <c r="D151" s="5" t="s">
        <v>228</v>
      </c>
      <c r="E151" s="5" t="s">
        <v>230</v>
      </c>
      <c r="F151" s="5">
        <v>2013</v>
      </c>
      <c r="G151" s="5" t="s">
        <v>47</v>
      </c>
    </row>
    <row r="152" spans="2:7" s="1" customFormat="1" ht="12.75" x14ac:dyDescent="0.2">
      <c r="B152" s="12"/>
    </row>
    <row r="153" spans="2:7" s="1" customFormat="1" ht="13.5" thickBot="1" x14ac:dyDescent="0.25">
      <c r="B153" s="13" t="s">
        <v>231</v>
      </c>
    </row>
    <row r="154" spans="2:7" s="1" customFormat="1" thickBot="1" x14ac:dyDescent="0.35">
      <c r="B154" s="10" t="s">
        <v>305</v>
      </c>
      <c r="C154" s="11" t="s">
        <v>184</v>
      </c>
      <c r="D154" s="11" t="s">
        <v>232</v>
      </c>
      <c r="E154" s="11" t="s">
        <v>233</v>
      </c>
      <c r="F154" s="11">
        <v>2008</v>
      </c>
      <c r="G154" s="11" t="s">
        <v>41</v>
      </c>
    </row>
    <row r="155" spans="2:7" s="1" customFormat="1" thickBot="1" x14ac:dyDescent="0.35">
      <c r="B155" s="2">
        <v>2</v>
      </c>
      <c r="C155" s="5" t="s">
        <v>184</v>
      </c>
      <c r="D155" s="5" t="s">
        <v>232</v>
      </c>
      <c r="E155" s="5" t="s">
        <v>234</v>
      </c>
      <c r="F155" s="5">
        <v>2008</v>
      </c>
      <c r="G155" s="5" t="s">
        <v>41</v>
      </c>
    </row>
    <row r="156" spans="2:7" s="1" customFormat="1" thickBot="1" x14ac:dyDescent="0.35">
      <c r="B156" s="2">
        <v>3</v>
      </c>
      <c r="C156" s="5" t="s">
        <v>184</v>
      </c>
      <c r="D156" s="5" t="s">
        <v>232</v>
      </c>
      <c r="E156" s="5" t="s">
        <v>235</v>
      </c>
      <c r="F156" s="5">
        <v>2008</v>
      </c>
      <c r="G156" s="5" t="s">
        <v>41</v>
      </c>
    </row>
    <row r="157" spans="2:7" s="1" customFormat="1" thickBot="1" x14ac:dyDescent="0.35">
      <c r="B157" s="2">
        <v>4</v>
      </c>
      <c r="C157" s="5" t="s">
        <v>184</v>
      </c>
      <c r="D157" s="5" t="s">
        <v>232</v>
      </c>
      <c r="E157" s="5" t="s">
        <v>236</v>
      </c>
      <c r="F157" s="5">
        <v>2008</v>
      </c>
      <c r="G157" s="5" t="s">
        <v>41</v>
      </c>
    </row>
    <row r="158" spans="2:7" s="1" customFormat="1" thickBot="1" x14ac:dyDescent="0.35">
      <c r="B158" s="2">
        <v>5</v>
      </c>
      <c r="C158" s="5" t="s">
        <v>184</v>
      </c>
      <c r="D158" s="5" t="s">
        <v>237</v>
      </c>
      <c r="E158" s="5" t="s">
        <v>238</v>
      </c>
      <c r="F158" s="5">
        <v>2008</v>
      </c>
      <c r="G158" s="5" t="s">
        <v>41</v>
      </c>
    </row>
    <row r="159" spans="2:7" s="1" customFormat="1" thickBot="1" x14ac:dyDescent="0.35">
      <c r="B159" s="2">
        <v>6</v>
      </c>
      <c r="C159" s="5" t="s">
        <v>184</v>
      </c>
      <c r="D159" s="5" t="s">
        <v>237</v>
      </c>
      <c r="E159" s="5" t="s">
        <v>239</v>
      </c>
      <c r="F159" s="5">
        <v>2008</v>
      </c>
      <c r="G159" s="5" t="s">
        <v>41</v>
      </c>
    </row>
    <row r="160" spans="2:7" s="1" customFormat="1" thickBot="1" x14ac:dyDescent="0.35">
      <c r="B160" s="2">
        <v>7</v>
      </c>
      <c r="C160" s="5" t="s">
        <v>184</v>
      </c>
      <c r="D160" s="5" t="s">
        <v>237</v>
      </c>
      <c r="E160" s="5" t="s">
        <v>240</v>
      </c>
      <c r="F160" s="5">
        <v>2012</v>
      </c>
      <c r="G160" s="5" t="s">
        <v>41</v>
      </c>
    </row>
    <row r="161" spans="2:7" s="1" customFormat="1" thickBot="1" x14ac:dyDescent="0.35">
      <c r="B161" s="2">
        <v>8</v>
      </c>
      <c r="C161" s="5" t="s">
        <v>13</v>
      </c>
      <c r="D161" s="5" t="s">
        <v>241</v>
      </c>
      <c r="E161" s="5" t="s">
        <v>242</v>
      </c>
      <c r="F161" s="5">
        <v>2013</v>
      </c>
      <c r="G161" s="5" t="s">
        <v>243</v>
      </c>
    </row>
    <row r="162" spans="2:7" s="1" customFormat="1" thickBot="1" x14ac:dyDescent="0.35">
      <c r="B162" s="2">
        <v>9</v>
      </c>
      <c r="C162" s="5" t="s">
        <v>13</v>
      </c>
      <c r="D162" s="5" t="s">
        <v>241</v>
      </c>
      <c r="E162" s="5" t="s">
        <v>244</v>
      </c>
      <c r="F162" s="5">
        <v>2012</v>
      </c>
      <c r="G162" s="5" t="s">
        <v>41</v>
      </c>
    </row>
    <row r="163" spans="2:7" s="1" customFormat="1" ht="28.2" thickBot="1" x14ac:dyDescent="0.35">
      <c r="B163" s="2">
        <v>10</v>
      </c>
      <c r="C163" s="5" t="s">
        <v>13</v>
      </c>
      <c r="D163" s="5" t="s">
        <v>245</v>
      </c>
      <c r="E163" s="5" t="s">
        <v>246</v>
      </c>
      <c r="F163" s="5">
        <v>2008</v>
      </c>
      <c r="G163" s="5" t="s">
        <v>41</v>
      </c>
    </row>
    <row r="164" spans="2:7" s="1" customFormat="1" thickBot="1" x14ac:dyDescent="0.35">
      <c r="B164" s="2">
        <v>11</v>
      </c>
      <c r="C164" s="5" t="s">
        <v>13</v>
      </c>
      <c r="D164" s="5" t="s">
        <v>247</v>
      </c>
      <c r="E164" s="5" t="s">
        <v>248</v>
      </c>
      <c r="F164" s="5">
        <v>1996</v>
      </c>
      <c r="G164" s="5" t="s">
        <v>18</v>
      </c>
    </row>
    <row r="165" spans="2:7" s="1" customFormat="1" ht="12.75" x14ac:dyDescent="0.2">
      <c r="B165" s="12"/>
    </row>
    <row r="166" spans="2:7" s="1" customFormat="1" ht="12.75" x14ac:dyDescent="0.2">
      <c r="B166" s="12"/>
    </row>
    <row r="167" spans="2:7" s="1" customFormat="1" ht="13.5" thickBot="1" x14ac:dyDescent="0.25">
      <c r="B167" s="13" t="s">
        <v>249</v>
      </c>
    </row>
    <row r="168" spans="2:7" s="1" customFormat="1" ht="13.5" thickBot="1" x14ac:dyDescent="0.25">
      <c r="B168" s="3" t="s">
        <v>7</v>
      </c>
      <c r="C168" s="4" t="s">
        <v>8</v>
      </c>
      <c r="D168" s="4" t="s">
        <v>9</v>
      </c>
      <c r="E168" s="4" t="s">
        <v>10</v>
      </c>
      <c r="F168" s="4" t="s">
        <v>11</v>
      </c>
      <c r="G168" s="4" t="s">
        <v>12</v>
      </c>
    </row>
    <row r="169" spans="2:7" s="1" customFormat="1" thickBot="1" x14ac:dyDescent="0.35">
      <c r="B169" s="2">
        <v>1</v>
      </c>
      <c r="C169" s="5" t="s">
        <v>192</v>
      </c>
      <c r="D169" s="5" t="s">
        <v>250</v>
      </c>
      <c r="E169" s="5" t="s">
        <v>251</v>
      </c>
      <c r="F169" s="5">
        <v>1983</v>
      </c>
      <c r="G169" s="5" t="s">
        <v>41</v>
      </c>
    </row>
    <row r="170" spans="2:7" s="1" customFormat="1" thickBot="1" x14ac:dyDescent="0.35">
      <c r="B170" s="2">
        <v>2</v>
      </c>
      <c r="C170" s="5" t="s">
        <v>192</v>
      </c>
      <c r="D170" s="5" t="s">
        <v>252</v>
      </c>
      <c r="E170" s="5" t="s">
        <v>253</v>
      </c>
      <c r="F170" s="5">
        <v>1981</v>
      </c>
      <c r="G170" s="5" t="s">
        <v>41</v>
      </c>
    </row>
    <row r="171" spans="2:7" s="1" customFormat="1" thickBot="1" x14ac:dyDescent="0.35">
      <c r="B171" s="2">
        <v>3</v>
      </c>
      <c r="C171" s="5" t="s">
        <v>192</v>
      </c>
      <c r="D171" s="5" t="s">
        <v>254</v>
      </c>
      <c r="E171" s="5" t="s">
        <v>255</v>
      </c>
      <c r="F171" s="5">
        <v>1988</v>
      </c>
      <c r="G171" s="5" t="s">
        <v>41</v>
      </c>
    </row>
    <row r="172" spans="2:7" s="1" customFormat="1" thickBot="1" x14ac:dyDescent="0.35">
      <c r="B172" s="2">
        <v>4</v>
      </c>
      <c r="C172" s="5" t="s">
        <v>192</v>
      </c>
      <c r="D172" s="5" t="s">
        <v>250</v>
      </c>
      <c r="E172" s="5" t="s">
        <v>256</v>
      </c>
      <c r="F172" s="5">
        <v>1983</v>
      </c>
      <c r="G172" s="5" t="s">
        <v>41</v>
      </c>
    </row>
    <row r="173" spans="2:7" s="1" customFormat="1" thickBot="1" x14ac:dyDescent="0.35">
      <c r="B173" s="2">
        <v>5</v>
      </c>
      <c r="C173" s="5" t="s">
        <v>192</v>
      </c>
      <c r="D173" s="5" t="s">
        <v>250</v>
      </c>
      <c r="E173" s="5" t="s">
        <v>251</v>
      </c>
      <c r="F173" s="5">
        <v>1983</v>
      </c>
      <c r="G173" s="5" t="s">
        <v>41</v>
      </c>
    </row>
    <row r="174" spans="2:7" s="1" customFormat="1" thickBot="1" x14ac:dyDescent="0.35">
      <c r="B174" s="2">
        <v>6</v>
      </c>
      <c r="C174" s="5" t="s">
        <v>192</v>
      </c>
      <c r="D174" s="5" t="s">
        <v>250</v>
      </c>
      <c r="E174" s="5" t="s">
        <v>257</v>
      </c>
      <c r="F174" s="5">
        <v>1986</v>
      </c>
      <c r="G174" s="5" t="s">
        <v>41</v>
      </c>
    </row>
    <row r="175" spans="2:7" s="1" customFormat="1" thickBot="1" x14ac:dyDescent="0.35">
      <c r="B175" s="2">
        <v>7</v>
      </c>
      <c r="C175" s="5" t="s">
        <v>258</v>
      </c>
      <c r="D175" s="5" t="s">
        <v>259</v>
      </c>
      <c r="E175" s="5" t="s">
        <v>260</v>
      </c>
      <c r="F175" s="5">
        <v>1987</v>
      </c>
      <c r="G175" s="5" t="s">
        <v>261</v>
      </c>
    </row>
    <row r="176" spans="2:7" s="1" customFormat="1" ht="12.75" x14ac:dyDescent="0.2">
      <c r="B176" s="12"/>
    </row>
    <row r="177" spans="2:7" s="1" customFormat="1" ht="13.5" thickBot="1" x14ac:dyDescent="0.25">
      <c r="B177" s="13" t="s">
        <v>262</v>
      </c>
    </row>
    <row r="178" spans="2:7" s="1" customFormat="1" ht="13.5" thickBot="1" x14ac:dyDescent="0.25">
      <c r="B178" s="3" t="s">
        <v>7</v>
      </c>
      <c r="C178" s="4" t="s">
        <v>8</v>
      </c>
      <c r="D178" s="4" t="s">
        <v>9</v>
      </c>
      <c r="E178" s="4" t="s">
        <v>10</v>
      </c>
      <c r="F178" s="4" t="s">
        <v>11</v>
      </c>
      <c r="G178" s="4" t="s">
        <v>12</v>
      </c>
    </row>
    <row r="179" spans="2:7" s="1" customFormat="1" ht="16.5" customHeight="1" thickBot="1" x14ac:dyDescent="0.25">
      <c r="B179" s="2">
        <v>1</v>
      </c>
      <c r="C179" s="5" t="s">
        <v>263</v>
      </c>
      <c r="D179" s="5" t="s">
        <v>264</v>
      </c>
      <c r="E179" s="5"/>
      <c r="F179" s="5">
        <v>1984</v>
      </c>
      <c r="G179" s="5" t="s">
        <v>47</v>
      </c>
    </row>
    <row r="180" spans="2:7" s="1" customFormat="1" ht="16.5" customHeight="1" thickBot="1" x14ac:dyDescent="0.25">
      <c r="B180" s="2">
        <v>2</v>
      </c>
      <c r="C180" s="5" t="s">
        <v>263</v>
      </c>
      <c r="D180" s="5" t="s">
        <v>264</v>
      </c>
      <c r="E180" s="5"/>
      <c r="F180" s="5">
        <v>1985</v>
      </c>
      <c r="G180" s="5" t="s">
        <v>47</v>
      </c>
    </row>
    <row r="181" spans="2:7" s="1" customFormat="1" ht="20.25" customHeight="1" thickBot="1" x14ac:dyDescent="0.25">
      <c r="B181" s="2">
        <v>3</v>
      </c>
      <c r="C181" s="5" t="s">
        <v>263</v>
      </c>
      <c r="D181" s="5" t="s">
        <v>264</v>
      </c>
      <c r="E181" s="5"/>
      <c r="F181" s="5">
        <v>1987</v>
      </c>
      <c r="G181" s="5" t="s">
        <v>47</v>
      </c>
    </row>
    <row r="182" spans="2:7" s="1" customFormat="1" ht="12.75" x14ac:dyDescent="0.2">
      <c r="B182" s="12"/>
    </row>
    <row r="183" spans="2:7" s="1" customFormat="1" ht="13.5" thickBot="1" x14ac:dyDescent="0.25">
      <c r="B183" s="13" t="s">
        <v>265</v>
      </c>
    </row>
    <row r="184" spans="2:7" s="1" customFormat="1" ht="15" customHeight="1" thickBot="1" x14ac:dyDescent="0.25">
      <c r="B184" s="10">
        <v>1</v>
      </c>
      <c r="C184" s="11" t="s">
        <v>263</v>
      </c>
      <c r="D184" s="11" t="s">
        <v>266</v>
      </c>
      <c r="E184" s="11"/>
      <c r="F184" s="11">
        <v>1990</v>
      </c>
      <c r="G184" s="11" t="s">
        <v>47</v>
      </c>
    </row>
    <row r="185" spans="2:7" s="1" customFormat="1" ht="16.5" customHeight="1" thickBot="1" x14ac:dyDescent="0.25">
      <c r="B185" s="2">
        <v>2</v>
      </c>
      <c r="C185" s="5" t="s">
        <v>263</v>
      </c>
      <c r="D185" s="5" t="s">
        <v>267</v>
      </c>
      <c r="E185" s="5"/>
      <c r="F185" s="5">
        <v>2013</v>
      </c>
      <c r="G185" s="5" t="s">
        <v>47</v>
      </c>
    </row>
    <row r="186" spans="2:7" s="1" customFormat="1" ht="22.5" customHeight="1" thickBot="1" x14ac:dyDescent="0.25">
      <c r="B186" s="2">
        <v>3</v>
      </c>
      <c r="C186" s="5" t="s">
        <v>268</v>
      </c>
      <c r="D186" s="5" t="s">
        <v>269</v>
      </c>
      <c r="E186" s="5"/>
      <c r="F186" s="5">
        <v>2009</v>
      </c>
      <c r="G186" s="5" t="s">
        <v>47</v>
      </c>
    </row>
    <row r="187" spans="2:7" s="1" customFormat="1" ht="12.75" x14ac:dyDescent="0.2">
      <c r="B187" s="12"/>
    </row>
    <row r="188" spans="2:7" s="1" customFormat="1" ht="13.5" thickBot="1" x14ac:dyDescent="0.25">
      <c r="B188" s="13" t="s">
        <v>270</v>
      </c>
    </row>
    <row r="189" spans="2:7" s="1" customFormat="1" ht="15" customHeight="1" thickBot="1" x14ac:dyDescent="0.25">
      <c r="B189" s="10">
        <v>1</v>
      </c>
      <c r="C189" s="11" t="s">
        <v>263</v>
      </c>
      <c r="D189" s="11" t="s">
        <v>271</v>
      </c>
      <c r="E189" s="11"/>
      <c r="F189" s="11">
        <v>2009</v>
      </c>
      <c r="G189" s="11" t="s">
        <v>47</v>
      </c>
    </row>
    <row r="190" spans="2:7" s="1" customFormat="1" ht="16.5" customHeight="1" thickBot="1" x14ac:dyDescent="0.25">
      <c r="B190" s="2">
        <v>2</v>
      </c>
      <c r="C190" s="5" t="s">
        <v>263</v>
      </c>
      <c r="D190" s="5" t="s">
        <v>271</v>
      </c>
      <c r="E190" s="5"/>
      <c r="F190" s="5">
        <v>2010</v>
      </c>
      <c r="G190" s="5" t="s">
        <v>47</v>
      </c>
    </row>
    <row r="191" spans="2:7" s="1" customFormat="1" ht="13.5" thickBot="1" x14ac:dyDescent="0.25">
      <c r="B191" s="2">
        <v>3</v>
      </c>
      <c r="C191" s="5" t="s">
        <v>272</v>
      </c>
      <c r="D191" s="5" t="s">
        <v>273</v>
      </c>
      <c r="E191" s="5"/>
      <c r="F191" s="5">
        <v>2013</v>
      </c>
      <c r="G191" s="5" t="s">
        <v>47</v>
      </c>
    </row>
    <row r="192" spans="2:7" s="1" customFormat="1" ht="23.25" customHeight="1" thickBot="1" x14ac:dyDescent="0.25">
      <c r="B192" s="2">
        <v>4</v>
      </c>
      <c r="C192" s="5" t="s">
        <v>268</v>
      </c>
      <c r="D192" s="5" t="s">
        <v>274</v>
      </c>
      <c r="E192" s="5"/>
      <c r="F192" s="5">
        <v>2008</v>
      </c>
      <c r="G192" s="5" t="s">
        <v>47</v>
      </c>
    </row>
    <row r="193" spans="2:7" s="1" customFormat="1" ht="13.5" thickBot="1" x14ac:dyDescent="0.25">
      <c r="B193" s="2">
        <v>5</v>
      </c>
      <c r="C193" s="5" t="s">
        <v>275</v>
      </c>
      <c r="D193" s="5" t="s">
        <v>276</v>
      </c>
      <c r="E193" s="5"/>
      <c r="F193" s="5">
        <v>1997</v>
      </c>
      <c r="G193" s="5" t="s">
        <v>47</v>
      </c>
    </row>
    <row r="194" spans="2:7" s="1" customFormat="1" ht="12.75" x14ac:dyDescent="0.2">
      <c r="B194" s="12"/>
    </row>
    <row r="195" spans="2:7" s="1" customFormat="1" ht="13.5" thickBot="1" x14ac:dyDescent="0.25">
      <c r="B195" s="13" t="s">
        <v>277</v>
      </c>
    </row>
    <row r="196" spans="2:7" s="1" customFormat="1" ht="18" customHeight="1" thickBot="1" x14ac:dyDescent="0.25">
      <c r="B196" s="10">
        <v>1</v>
      </c>
      <c r="C196" s="11" t="s">
        <v>263</v>
      </c>
      <c r="D196" s="11" t="s">
        <v>278</v>
      </c>
      <c r="E196" s="11"/>
      <c r="F196" s="11">
        <v>2009</v>
      </c>
      <c r="G196" s="11" t="s">
        <v>47</v>
      </c>
    </row>
    <row r="197" spans="2:7" s="1" customFormat="1" ht="21" customHeight="1" thickBot="1" x14ac:dyDescent="0.25">
      <c r="B197" s="2">
        <v>2</v>
      </c>
      <c r="C197" s="5" t="s">
        <v>263</v>
      </c>
      <c r="D197" s="5" t="s">
        <v>279</v>
      </c>
      <c r="E197" s="5"/>
      <c r="F197" s="5">
        <v>1998</v>
      </c>
      <c r="G197" s="5" t="s">
        <v>47</v>
      </c>
    </row>
    <row r="198" spans="2:7" s="1" customFormat="1" ht="13.5" thickBot="1" x14ac:dyDescent="0.25">
      <c r="B198" s="2">
        <v>3</v>
      </c>
      <c r="C198" s="5" t="s">
        <v>280</v>
      </c>
      <c r="D198" s="5" t="s">
        <v>281</v>
      </c>
      <c r="E198" s="5"/>
      <c r="F198" s="5">
        <v>2013</v>
      </c>
      <c r="G198" s="5" t="s">
        <v>47</v>
      </c>
    </row>
    <row r="199" spans="2:7" s="1" customFormat="1" ht="26.25" thickBot="1" x14ac:dyDescent="0.25">
      <c r="B199" s="2">
        <v>4</v>
      </c>
      <c r="C199" s="5" t="s">
        <v>263</v>
      </c>
      <c r="D199" s="5" t="s">
        <v>282</v>
      </c>
      <c r="E199" s="5"/>
      <c r="F199" s="5">
        <v>1989</v>
      </c>
      <c r="G199" s="5" t="s">
        <v>47</v>
      </c>
    </row>
    <row r="200" spans="2:7" s="1" customFormat="1" thickBot="1" x14ac:dyDescent="0.35">
      <c r="B200" s="2">
        <v>5</v>
      </c>
      <c r="C200" s="5" t="s">
        <v>283</v>
      </c>
      <c r="D200" s="5" t="s">
        <v>284</v>
      </c>
      <c r="E200" s="5"/>
      <c r="F200" s="5">
        <v>1980</v>
      </c>
      <c r="G200" s="5" t="s">
        <v>47</v>
      </c>
    </row>
    <row r="201" spans="2:7" s="1" customFormat="1" ht="12.75" x14ac:dyDescent="0.2">
      <c r="B201" s="12"/>
    </row>
    <row r="202" spans="2:7" s="1" customFormat="1" ht="13.5" thickBot="1" x14ac:dyDescent="0.25">
      <c r="B202" s="13" t="s">
        <v>285</v>
      </c>
    </row>
    <row r="203" spans="2:7" s="1" customFormat="1" thickBot="1" x14ac:dyDescent="0.35">
      <c r="B203" s="10">
        <v>1</v>
      </c>
      <c r="C203" s="11" t="s">
        <v>286</v>
      </c>
      <c r="D203" s="11" t="s">
        <v>287</v>
      </c>
      <c r="E203" s="11"/>
      <c r="F203" s="11">
        <v>2014</v>
      </c>
      <c r="G203" s="11" t="s">
        <v>47</v>
      </c>
    </row>
    <row r="204" spans="2:7" s="1" customFormat="1" thickBot="1" x14ac:dyDescent="0.35">
      <c r="B204" s="2">
        <v>2</v>
      </c>
      <c r="C204" s="5" t="s">
        <v>288</v>
      </c>
      <c r="D204" s="5" t="s">
        <v>289</v>
      </c>
      <c r="E204" s="5"/>
      <c r="F204" s="5">
        <v>2012</v>
      </c>
      <c r="G204" s="5" t="s">
        <v>47</v>
      </c>
    </row>
    <row r="205" spans="2:7" s="1" customFormat="1" ht="26.25" thickBot="1" x14ac:dyDescent="0.25">
      <c r="B205" s="2">
        <v>3</v>
      </c>
      <c r="C205" s="5" t="s">
        <v>290</v>
      </c>
      <c r="D205" s="5" t="s">
        <v>291</v>
      </c>
      <c r="E205" s="5"/>
      <c r="F205" s="5">
        <v>1976</v>
      </c>
      <c r="G205" s="5" t="s">
        <v>47</v>
      </c>
    </row>
    <row r="206" spans="2:7" s="1" customFormat="1" ht="22.5" customHeight="1" thickBot="1" x14ac:dyDescent="0.35">
      <c r="B206" s="2">
        <v>4</v>
      </c>
      <c r="C206" s="5" t="s">
        <v>292</v>
      </c>
      <c r="D206" s="5" t="s">
        <v>293</v>
      </c>
      <c r="E206" s="5"/>
      <c r="F206" s="5">
        <v>1981</v>
      </c>
      <c r="G206" s="5" t="s">
        <v>47</v>
      </c>
    </row>
    <row r="207" spans="2:7" s="1" customFormat="1" ht="12.75" x14ac:dyDescent="0.2">
      <c r="B207" s="12"/>
    </row>
    <row r="208" spans="2:7" s="1" customFormat="1" ht="13.5" thickBot="1" x14ac:dyDescent="0.25">
      <c r="B208" s="13" t="s">
        <v>294</v>
      </c>
    </row>
    <row r="209" spans="2:7" s="1" customFormat="1" thickBot="1" x14ac:dyDescent="0.35">
      <c r="B209" s="10">
        <v>1</v>
      </c>
      <c r="C209" s="11"/>
      <c r="D209" s="11" t="s">
        <v>295</v>
      </c>
      <c r="E209" s="11"/>
      <c r="F209" s="11">
        <v>2004</v>
      </c>
      <c r="G209" s="11" t="s">
        <v>296</v>
      </c>
    </row>
    <row r="210" spans="2:7" s="1" customFormat="1" thickBot="1" x14ac:dyDescent="0.35">
      <c r="B210" s="2">
        <v>2</v>
      </c>
      <c r="C210" s="5"/>
      <c r="D210" s="5" t="s">
        <v>295</v>
      </c>
      <c r="E210" s="5"/>
      <c r="F210" s="5">
        <v>2004</v>
      </c>
      <c r="G210" s="5" t="s">
        <v>297</v>
      </c>
    </row>
    <row r="211" spans="2:7" s="1" customFormat="1" thickBot="1" x14ac:dyDescent="0.35">
      <c r="B211" s="2">
        <v>3</v>
      </c>
      <c r="C211" s="5"/>
      <c r="D211" s="5" t="s">
        <v>298</v>
      </c>
      <c r="E211" s="5"/>
      <c r="F211" s="5">
        <v>2012</v>
      </c>
      <c r="G211" s="5" t="s">
        <v>18</v>
      </c>
    </row>
    <row r="212" spans="2:7" s="1" customFormat="1" ht="12.75" x14ac:dyDescent="0.2">
      <c r="B212" s="12"/>
    </row>
    <row r="213" spans="2:7" s="1" customFormat="1" ht="13.5" thickBot="1" x14ac:dyDescent="0.25">
      <c r="B213" s="13" t="s">
        <v>299</v>
      </c>
    </row>
    <row r="214" spans="2:7" s="1" customFormat="1" thickBot="1" x14ac:dyDescent="0.35">
      <c r="B214" s="10">
        <v>1</v>
      </c>
      <c r="C214" s="11" t="s">
        <v>280</v>
      </c>
      <c r="D214" s="11" t="s">
        <v>300</v>
      </c>
      <c r="E214" s="11"/>
      <c r="F214" s="11">
        <v>2012</v>
      </c>
      <c r="G214" s="11" t="s">
        <v>47</v>
      </c>
    </row>
    <row r="215" spans="2:7" s="1" customFormat="1" thickBot="1" x14ac:dyDescent="0.35">
      <c r="B215" s="2">
        <v>2</v>
      </c>
      <c r="C215" s="5" t="s">
        <v>280</v>
      </c>
      <c r="D215" s="5" t="s">
        <v>300</v>
      </c>
      <c r="E215" s="5"/>
      <c r="F215" s="5">
        <v>2014</v>
      </c>
      <c r="G215" s="5" t="s">
        <v>47</v>
      </c>
    </row>
    <row r="216" spans="2:7" s="1" customFormat="1" ht="12.75" x14ac:dyDescent="0.2">
      <c r="B216" s="13"/>
    </row>
    <row r="217" spans="2:7" s="1" customFormat="1" ht="13.5" thickBot="1" x14ac:dyDescent="0.25">
      <c r="B217" s="13" t="s">
        <v>301</v>
      </c>
    </row>
    <row r="218" spans="2:7" s="1" customFormat="1" thickBot="1" x14ac:dyDescent="0.35">
      <c r="B218" s="10">
        <v>1</v>
      </c>
      <c r="C218" s="11" t="s">
        <v>120</v>
      </c>
      <c r="D218" s="11" t="s">
        <v>302</v>
      </c>
      <c r="E218" s="11"/>
      <c r="F218" s="11">
        <v>1988</v>
      </c>
      <c r="G218" s="11" t="s">
        <v>47</v>
      </c>
    </row>
    <row r="219" spans="2:7" s="1" customFormat="1" thickBot="1" x14ac:dyDescent="0.35">
      <c r="B219" s="2">
        <v>2</v>
      </c>
      <c r="C219" s="5" t="s">
        <v>303</v>
      </c>
      <c r="D219" s="5" t="s">
        <v>304</v>
      </c>
      <c r="E219" s="5"/>
      <c r="F219" s="5">
        <v>1979</v>
      </c>
      <c r="G219" s="5" t="s">
        <v>47</v>
      </c>
    </row>
    <row r="220" spans="2:7" s="1" customFormat="1" ht="12.75" x14ac:dyDescent="0.2">
      <c r="B220" s="12"/>
    </row>
  </sheetData>
  <mergeCells count="24">
    <mergeCell ref="B2:G2"/>
    <mergeCell ref="B28:G28"/>
    <mergeCell ref="B43:G43"/>
    <mergeCell ref="B52:G52"/>
    <mergeCell ref="B65:G65"/>
    <mergeCell ref="F61:F62"/>
    <mergeCell ref="G61:G62"/>
    <mergeCell ref="B30:B31"/>
    <mergeCell ref="C30:C31"/>
    <mergeCell ref="D30:D31"/>
    <mergeCell ref="E30:E31"/>
    <mergeCell ref="F30:F31"/>
    <mergeCell ref="G30:G31"/>
    <mergeCell ref="B73:G73"/>
    <mergeCell ref="B61:B62"/>
    <mergeCell ref="C61:C62"/>
    <mergeCell ref="D61:D62"/>
    <mergeCell ref="E61:E62"/>
    <mergeCell ref="B128:G128"/>
    <mergeCell ref="B81:G81"/>
    <mergeCell ref="B90:G90"/>
    <mergeCell ref="B99:G99"/>
    <mergeCell ref="B110:G110"/>
    <mergeCell ref="B117:G1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Lotes e Valores</vt:lpstr>
      <vt:lpstr>Blocos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2017-08-22T11:59:57Z</dcterms:modified>
</cp:coreProperties>
</file>