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1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ORÇAMENTO!$A$10:$G$17</definedName>
    <definedName name="_xlnm.Print_Area" localSheetId="0">ORÇAMENTO!$A$1:$G$25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E41" i="2" l="1"/>
  <c r="C9" i="2"/>
  <c r="B9" i="2"/>
  <c r="I13" i="1" l="1"/>
  <c r="F13" i="1" s="1"/>
  <c r="G13" i="1" s="1"/>
  <c r="I15" i="1"/>
  <c r="F15" i="1" s="1"/>
  <c r="G15" i="1" s="1"/>
  <c r="I17" i="1"/>
  <c r="F17" i="1" s="1"/>
  <c r="G17" i="1" s="1"/>
  <c r="I18" i="1"/>
  <c r="F18" i="1" s="1"/>
  <c r="G18" i="1" s="1"/>
  <c r="G19" i="1" l="1"/>
  <c r="C14" i="5"/>
  <c r="B14" i="5"/>
  <c r="E29" i="5"/>
  <c r="E28" i="5"/>
  <c r="C12" i="5"/>
  <c r="E31" i="5" l="1"/>
  <c r="A35" i="5" s="1"/>
  <c r="E30" i="5"/>
  <c r="J9" i="2" l="1"/>
  <c r="H9" i="2"/>
  <c r="F9" i="2"/>
  <c r="C42" i="2" l="1"/>
  <c r="A4" i="2" l="1"/>
  <c r="D9" i="2" l="1"/>
  <c r="D41" i="2" l="1"/>
  <c r="A3" i="2"/>
  <c r="E42" i="2" l="1"/>
  <c r="D42" i="2"/>
  <c r="F41" i="2" l="1"/>
  <c r="M10" i="1"/>
  <c r="E43" i="2" l="1"/>
</calcChain>
</file>

<file path=xl/sharedStrings.xml><?xml version="1.0" encoding="utf-8"?>
<sst xmlns="http://schemas.openxmlformats.org/spreadsheetml/2006/main" count="120" uniqueCount="105">
  <si>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</si>
  <si>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</si>
  <si>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</si>
  <si>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</si>
  <si>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</si>
  <si>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</si>
  <si>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</si>
  <si>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</si>
  <si>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</si>
  <si>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</si>
  <si>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</si>
  <si>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</si>
  <si>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</si>
  <si>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</si>
  <si>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</si>
  <si>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</si>
  <si>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</si>
  <si>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</si>
  <si>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</si>
  <si>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</si>
  <si>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</si>
  <si>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</si>
  <si>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</si>
  <si>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</si>
  <si>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</si>
  <si>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</si>
  <si>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</si>
  <si>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</si>
  <si>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</si>
  <si>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</si>
  <si>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1.2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</si>
  <si>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</si>
  <si>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</si>
  <si>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</si>
  <si>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</si>
  <si>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</si>
  <si>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</si>
  <si>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</si>
  <si>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</si>
  <si>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</si>
  <si>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</si>
  <si>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</si>
  <si>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</si>
  <si>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</si>
  <si>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</si>
  <si>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</si>
  <si>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</si>
  <si>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</si>
  <si>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</si>
  <si>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</si>
  <si>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</si>
  <si>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</si>
  <si>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</si>
  <si>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</si>
  <si>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</si>
  <si>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</si>
  <si>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</si>
  <si>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</si>
  <si>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</si>
  <si>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</si>
  <si>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</si>
  <si>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</si>
  <si>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</si>
  <si>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</si>
  <si>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</si>
  <si>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</si>
  <si>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</si>
  <si>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</si>
  <si>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</si>
  <si>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</si>
  <si>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1.3</t>
  </si>
  <si>
    <t>1.4</t>
  </si>
  <si>
    <t>M²</t>
  </si>
  <si>
    <t>LIMPEZA FINAL DE OBRA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</si>
  <si>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</si>
  <si>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</si>
  <si>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</si>
  <si>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</si>
  <si>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</si>
  <si>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</si>
  <si>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</si>
  <si>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</si>
  <si>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</si>
  <si>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</si>
  <si>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</si>
  <si>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</si>
  <si>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</si>
  <si>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</si>
  <si>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</si>
  <si>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</si>
  <si>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XX/XX/2018</t>
  </si>
  <si>
    <t>CPF/CNPJ ou Crea</t>
  </si>
  <si>
    <t>LOCALIZAÇÃO: RUA DR° CLAUDINO DOS SANTOS ESQ. RUA MAJOR ESTEVÃO R. DO NASCIMENTO - BAIRRO CENTRO</t>
  </si>
  <si>
    <t>1.1.1</t>
  </si>
  <si>
    <t>1.2.1</t>
  </si>
  <si>
    <t>1.3.1</t>
  </si>
  <si>
    <t>PAVIMENTAÇÃO E REVESTIMENTO</t>
  </si>
  <si>
    <t xml:space="preserve">PAVIMENTAÇÃO </t>
  </si>
  <si>
    <t>CONTRAPISO E=3CM</t>
  </si>
  <si>
    <t>REVESTIMENTO  PISO</t>
  </si>
  <si>
    <t>REVESTIMENTO CERÂMICO PARA PISO COM PLACAS TIPO PORCELANATO DE DIMENSÕES 72x72CM C/ REJUNTE</t>
  </si>
  <si>
    <t>REVESTIMENTO PAREDES</t>
  </si>
  <si>
    <t>GRAFIATO NA COR ALGODÃO EGIPCIO</t>
  </si>
  <si>
    <t>OBJETO: EXECUÇÃO DE REVESTIMENTO NO AUDITÓRIO DO CENTRO CULTURAL PROFESSOR BENEDITO RAKOWSKI</t>
  </si>
  <si>
    <t>CORONEL VIVIDA, XX DE XXXXXXXXXXX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</si>
</sst>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4" fillId="0" borderId="0"/>
    <xf numFmtId="43" fontId="9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3" fillId="0" borderId="45" xfId="0" applyNumberFormat="1" applyFont="1" applyFill="1" applyBorder="1" applyAlignment="1">
      <alignment horizontal="center" vertical="center"/>
    </xf>
    <xf numFmtId="10" fontId="23" fillId="0" borderId="46" xfId="0" applyNumberFormat="1" applyFont="1" applyFill="1" applyBorder="1" applyAlignment="1">
      <alignment horizontal="center" vertical="center"/>
    </xf>
    <xf numFmtId="10" fontId="23" fillId="0" borderId="47" xfId="0" applyNumberFormat="1" applyFont="1" applyFill="1" applyBorder="1" applyAlignment="1">
      <alignment horizontal="center" vertical="center"/>
    </xf>
    <xf numFmtId="10" fontId="23" fillId="0" borderId="12" xfId="0" applyNumberFormat="1" applyFont="1" applyFill="1" applyBorder="1" applyAlignment="1">
      <alignment horizontal="center" vertical="center"/>
    </xf>
    <xf numFmtId="10" fontId="23" fillId="0" borderId="2" xfId="0" applyNumberFormat="1" applyFont="1" applyFill="1" applyBorder="1" applyAlignment="1">
      <alignment horizontal="center" vertical="center"/>
    </xf>
    <xf numFmtId="10" fontId="23" fillId="0" borderId="48" xfId="0" applyNumberFormat="1" applyFont="1" applyFill="1" applyBorder="1" applyAlignment="1">
      <alignment horizontal="center" vertical="center"/>
    </xf>
    <xf numFmtId="10" fontId="23" fillId="0" borderId="49" xfId="0" applyNumberFormat="1" applyFont="1" applyFill="1" applyBorder="1" applyAlignment="1">
      <alignment horizontal="center" vertical="center"/>
    </xf>
    <xf numFmtId="10" fontId="23" fillId="0" borderId="50" xfId="0" applyNumberFormat="1" applyFont="1" applyFill="1" applyBorder="1" applyAlignment="1">
      <alignment horizontal="center" vertical="center"/>
    </xf>
    <xf numFmtId="10" fontId="23" fillId="0" borderId="51" xfId="0" applyNumberFormat="1" applyFont="1" applyFill="1" applyBorder="1" applyAlignment="1">
      <alignment horizontal="center" vertical="center"/>
    </xf>
    <xf numFmtId="10" fontId="23" fillId="0" borderId="53" xfId="0" applyNumberFormat="1" applyFont="1" applyFill="1" applyBorder="1" applyAlignment="1">
      <alignment horizontal="center" vertical="center"/>
    </xf>
    <xf numFmtId="10" fontId="23" fillId="0" borderId="56" xfId="0" applyNumberFormat="1" applyFont="1" applyFill="1" applyBorder="1" applyAlignment="1">
      <alignment horizontal="center" vertical="center"/>
    </xf>
    <xf numFmtId="10" fontId="23" fillId="0" borderId="60" xfId="0" applyNumberFormat="1" applyFont="1" applyFill="1" applyBorder="1" applyAlignment="1">
      <alignment horizontal="center" vertical="center"/>
    </xf>
    <xf numFmtId="43" fontId="1" fillId="2" borderId="2" xfId="3" applyFont="1" applyFill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</cellXfs>
  <cellStyles count="4">
    <cellStyle name="Normal" xfId="0" builtinId="0"/>
    <cellStyle name="Normal 2" xfId="2"/>
    <cellStyle name="Porcentagem" xfId="1" builtinId="5"/>
    <cellStyle name="Vírgula" xfId="3" builtinId="3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A22" sqref="A22"/>
    </sheetView>
  </sheetViews>
  <sheetFormatPr defaultRowHeight="15" x14ac:dyDescent="0.25"/>
  <cols>
    <col min="1" max="1" width="6.7109375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1"/>
      <c r="B1" s="31"/>
      <c r="C1" s="31"/>
      <c r="D1" s="31"/>
      <c r="E1" s="31"/>
      <c r="F1" s="31"/>
      <c r="G1" s="31"/>
      <c r="K1" s="133" t="s">
        <v>22</v>
      </c>
    </row>
    <row r="2" spans="1:13" ht="15" customHeight="1" x14ac:dyDescent="0.25">
      <c r="A2" s="31"/>
      <c r="B2" s="31"/>
      <c r="C2" s="31"/>
      <c r="D2" s="31"/>
      <c r="E2" s="31"/>
      <c r="F2" s="31"/>
      <c r="G2" s="31"/>
      <c r="I2" s="136" t="s">
        <v>8</v>
      </c>
      <c r="K2" s="134"/>
    </row>
    <row r="3" spans="1:13" ht="15" customHeight="1" x14ac:dyDescent="0.25">
      <c r="A3" s="31"/>
      <c r="B3" s="31"/>
      <c r="C3" s="32"/>
      <c r="D3" s="31"/>
      <c r="E3" s="31"/>
      <c r="F3" s="31"/>
      <c r="G3" s="31"/>
      <c r="I3" s="137"/>
      <c r="K3" s="134"/>
    </row>
    <row r="4" spans="1:13" ht="15" customHeight="1" x14ac:dyDescent="0.25">
      <c r="A4" s="31"/>
      <c r="B4" s="31"/>
      <c r="C4" s="31"/>
      <c r="D4" s="31"/>
      <c r="E4" s="31"/>
      <c r="F4" s="31"/>
      <c r="G4" s="31"/>
      <c r="I4" s="137"/>
      <c r="K4" s="134"/>
    </row>
    <row r="5" spans="1:13" ht="15" customHeight="1" x14ac:dyDescent="0.25">
      <c r="A5" s="31"/>
      <c r="B5" s="31"/>
      <c r="C5" s="31"/>
      <c r="D5" s="31"/>
      <c r="E5" s="31"/>
      <c r="F5" s="31"/>
      <c r="G5" s="31"/>
      <c r="I5" s="137"/>
      <c r="K5" s="134"/>
    </row>
    <row r="6" spans="1:13" ht="15" customHeight="1" x14ac:dyDescent="0.25">
      <c r="A6" s="31"/>
      <c r="B6" s="31"/>
      <c r="C6" s="31"/>
      <c r="D6" s="31"/>
      <c r="E6" s="31"/>
      <c r="F6" s="31"/>
      <c r="G6" s="31"/>
      <c r="I6" s="138"/>
      <c r="K6" s="134"/>
    </row>
    <row r="7" spans="1:13" ht="25.5" customHeight="1" x14ac:dyDescent="0.25">
      <c r="A7" s="131" t="s">
        <v>103</v>
      </c>
      <c r="B7" s="131"/>
      <c r="C7" s="131"/>
      <c r="D7" s="131"/>
      <c r="E7" s="131"/>
      <c r="F7" s="131"/>
      <c r="G7" s="131"/>
      <c r="K7" s="134"/>
    </row>
    <row r="8" spans="1:13" ht="26.25" customHeight="1" x14ac:dyDescent="0.25">
      <c r="A8" s="139" t="s">
        <v>92</v>
      </c>
      <c r="B8" s="139"/>
      <c r="C8" s="139"/>
      <c r="D8" s="139"/>
      <c r="E8" s="139"/>
      <c r="F8" s="139"/>
      <c r="G8" s="139"/>
      <c r="K8" s="134"/>
      <c r="L8" s="9" t="s">
        <v>9</v>
      </c>
    </row>
    <row r="9" spans="1:13" ht="15" customHeight="1" x14ac:dyDescent="0.25">
      <c r="A9" s="140"/>
      <c r="B9" s="141"/>
      <c r="C9" s="141"/>
      <c r="D9" s="141"/>
      <c r="E9" s="141"/>
      <c r="F9" s="141"/>
      <c r="G9" s="142"/>
      <c r="K9" s="135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20</v>
      </c>
      <c r="J10" s="10" t="s">
        <v>21</v>
      </c>
      <c r="K10" s="12"/>
      <c r="L10" s="9" t="s">
        <v>7</v>
      </c>
      <c r="M10" s="9">
        <f>G19</f>
        <v>37976.75</v>
      </c>
    </row>
    <row r="11" spans="1:13" s="1" customFormat="1" ht="20.25" x14ac:dyDescent="0.25">
      <c r="A11" s="111">
        <v>1</v>
      </c>
      <c r="B11" s="111"/>
      <c r="C11" s="111" t="s">
        <v>96</v>
      </c>
      <c r="D11" s="5"/>
      <c r="E11" s="129"/>
      <c r="F11" s="6"/>
      <c r="G11" s="6"/>
      <c r="I11" s="7"/>
      <c r="J11" s="108"/>
      <c r="K11" s="109"/>
      <c r="L11" s="9"/>
      <c r="M11" s="11"/>
    </row>
    <row r="12" spans="1:13" s="1" customFormat="1" ht="20.25" x14ac:dyDescent="0.25">
      <c r="A12" s="111" t="s">
        <v>19</v>
      </c>
      <c r="B12" s="111"/>
      <c r="C12" s="111" t="s">
        <v>97</v>
      </c>
      <c r="D12" s="5"/>
      <c r="E12" s="129"/>
      <c r="F12" s="6"/>
      <c r="G12" s="6"/>
      <c r="I12" s="7"/>
      <c r="J12" s="108"/>
      <c r="K12" s="109"/>
      <c r="L12" s="9"/>
      <c r="M12" s="11"/>
    </row>
    <row r="13" spans="1:13" s="1" customFormat="1" ht="20.25" x14ac:dyDescent="0.25">
      <c r="A13" s="111" t="s">
        <v>93</v>
      </c>
      <c r="B13" s="111">
        <v>87632</v>
      </c>
      <c r="C13" s="111" t="s">
        <v>98</v>
      </c>
      <c r="D13" s="5" t="s">
        <v>72</v>
      </c>
      <c r="E13" s="129">
        <v>189</v>
      </c>
      <c r="F13" s="6">
        <f t="shared" ref="F13:F17" si="0">ROUND(I13,2)</f>
        <v>43.32</v>
      </c>
      <c r="G13" s="6">
        <f t="shared" ref="G13:G17" si="1">ROUND(F13*E13,2)</f>
        <v>8187.48</v>
      </c>
      <c r="I13" s="7">
        <f t="shared" ref="I13:I18" si="2">ROUND(L13-(L13*$K$10),2)</f>
        <v>43.32</v>
      </c>
      <c r="J13" s="108"/>
      <c r="K13" s="109"/>
      <c r="L13" s="9">
        <v>43.32</v>
      </c>
      <c r="M13" s="11"/>
    </row>
    <row r="14" spans="1:13" s="1" customFormat="1" ht="20.25" x14ac:dyDescent="0.25">
      <c r="A14" s="111" t="s">
        <v>30</v>
      </c>
      <c r="B14" s="111"/>
      <c r="C14" s="111" t="s">
        <v>99</v>
      </c>
      <c r="D14" s="5"/>
      <c r="E14" s="129"/>
      <c r="F14" s="6"/>
      <c r="G14" s="6"/>
      <c r="I14" s="7"/>
      <c r="J14" s="108"/>
      <c r="K14" s="109"/>
      <c r="L14" s="9"/>
      <c r="M14" s="11"/>
    </row>
    <row r="15" spans="1:13" s="1" customFormat="1" ht="22.5" x14ac:dyDescent="0.25">
      <c r="A15" s="111" t="s">
        <v>94</v>
      </c>
      <c r="B15" s="111">
        <v>87262</v>
      </c>
      <c r="C15" s="111" t="s">
        <v>100</v>
      </c>
      <c r="D15" s="5" t="s">
        <v>72</v>
      </c>
      <c r="E15" s="129">
        <v>189</v>
      </c>
      <c r="F15" s="6">
        <f t="shared" si="0"/>
        <v>112.4</v>
      </c>
      <c r="G15" s="6">
        <f t="shared" si="1"/>
        <v>21243.599999999999</v>
      </c>
      <c r="I15" s="7">
        <f t="shared" si="2"/>
        <v>112.4</v>
      </c>
      <c r="J15" s="108"/>
      <c r="K15" s="109"/>
      <c r="L15" s="9">
        <v>112.4</v>
      </c>
      <c r="M15" s="11"/>
    </row>
    <row r="16" spans="1:13" s="1" customFormat="1" ht="20.25" x14ac:dyDescent="0.25">
      <c r="A16" s="111" t="s">
        <v>70</v>
      </c>
      <c r="B16" s="111"/>
      <c r="C16" s="111" t="s">
        <v>101</v>
      </c>
      <c r="D16" s="5"/>
      <c r="E16" s="129"/>
      <c r="F16" s="6"/>
      <c r="G16" s="6"/>
      <c r="I16" s="7"/>
      <c r="J16" s="108"/>
      <c r="K16" s="109"/>
      <c r="L16" s="9"/>
      <c r="M16" s="11"/>
    </row>
    <row r="17" spans="1:13" s="1" customFormat="1" ht="20.25" x14ac:dyDescent="0.25">
      <c r="A17" s="111" t="s">
        <v>95</v>
      </c>
      <c r="B17" s="111">
        <v>9537</v>
      </c>
      <c r="C17" s="111" t="s">
        <v>102</v>
      </c>
      <c r="D17" s="5" t="s">
        <v>72</v>
      </c>
      <c r="E17" s="129">
        <v>280</v>
      </c>
      <c r="F17" s="6">
        <f t="shared" si="0"/>
        <v>28.34</v>
      </c>
      <c r="G17" s="6">
        <f t="shared" si="1"/>
        <v>7935.2</v>
      </c>
      <c r="I17" s="7">
        <f t="shared" si="2"/>
        <v>28.34</v>
      </c>
      <c r="J17" s="108"/>
      <c r="K17" s="109"/>
      <c r="L17" s="9">
        <v>28.34</v>
      </c>
      <c r="M17" s="11"/>
    </row>
    <row r="18" spans="1:13" s="1" customFormat="1" ht="20.25" x14ac:dyDescent="0.25">
      <c r="A18" s="111" t="s">
        <v>71</v>
      </c>
      <c r="B18" s="111">
        <v>9537</v>
      </c>
      <c r="C18" s="111" t="s">
        <v>73</v>
      </c>
      <c r="D18" s="5" t="s">
        <v>72</v>
      </c>
      <c r="E18" s="129">
        <v>189</v>
      </c>
      <c r="F18" s="6">
        <f t="shared" ref="F18" si="3">ROUND(I18,2)</f>
        <v>3.23</v>
      </c>
      <c r="G18" s="6">
        <f t="shared" ref="G18" si="4">ROUND(F18*E18,2)</f>
        <v>610.47</v>
      </c>
      <c r="I18" s="7">
        <f t="shared" si="2"/>
        <v>3.23</v>
      </c>
      <c r="J18" s="108"/>
      <c r="K18" s="109"/>
      <c r="L18" s="9">
        <v>3.23</v>
      </c>
      <c r="M18" s="11"/>
    </row>
    <row r="19" spans="1:13" x14ac:dyDescent="0.25">
      <c r="A19" s="130" t="s">
        <v>4</v>
      </c>
      <c r="B19" s="130"/>
      <c r="C19" s="130"/>
      <c r="D19" s="130"/>
      <c r="E19" s="130"/>
      <c r="F19" s="130"/>
      <c r="G19" s="8">
        <f>SUM(G11:G18)</f>
        <v>37976.75</v>
      </c>
    </row>
    <row r="20" spans="1:13" x14ac:dyDescent="0.25">
      <c r="A20" s="31"/>
      <c r="B20" s="31"/>
      <c r="C20" s="31"/>
      <c r="D20" s="31"/>
      <c r="E20" s="31"/>
      <c r="F20" s="31"/>
      <c r="G20" s="31"/>
    </row>
    <row r="21" spans="1:13" ht="15" customHeight="1" x14ac:dyDescent="0.25">
      <c r="A21" s="132" t="s">
        <v>104</v>
      </c>
      <c r="B21" s="132"/>
      <c r="C21" s="132"/>
      <c r="D21" s="132"/>
      <c r="E21" s="132"/>
      <c r="F21" s="132"/>
      <c r="G21" s="132"/>
    </row>
    <row r="22" spans="1:13" x14ac:dyDescent="0.25">
      <c r="A22" s="31"/>
      <c r="B22" s="31"/>
      <c r="C22" s="31"/>
      <c r="D22" s="31"/>
      <c r="E22" s="31"/>
      <c r="F22" s="31"/>
      <c r="G22" s="31"/>
    </row>
    <row r="23" spans="1:13" x14ac:dyDescent="0.25">
      <c r="A23" s="31"/>
      <c r="B23" s="31"/>
      <c r="C23" s="31"/>
      <c r="D23" s="31"/>
      <c r="E23" s="31"/>
      <c r="F23" s="31"/>
      <c r="G23" s="31"/>
    </row>
    <row r="24" spans="1:13" x14ac:dyDescent="0.25">
      <c r="A24" s="31"/>
      <c r="B24" s="31"/>
      <c r="C24" s="31"/>
      <c r="D24" s="31"/>
      <c r="E24" s="31"/>
      <c r="F24" s="31"/>
      <c r="G24" s="31"/>
    </row>
    <row r="25" spans="1:13" x14ac:dyDescent="0.25">
      <c r="A25" s="31"/>
      <c r="B25" s="31"/>
      <c r="C25" s="31"/>
      <c r="D25" s="31"/>
      <c r="E25" s="31"/>
      <c r="F25" s="31"/>
      <c r="G25" s="31"/>
    </row>
    <row r="26" spans="1:13" x14ac:dyDescent="0.25">
      <c r="A26" s="31"/>
      <c r="B26" s="31"/>
      <c r="C26" s="31"/>
      <c r="D26" s="31"/>
      <c r="E26" s="31"/>
      <c r="F26" s="31"/>
      <c r="G26" s="31"/>
    </row>
    <row r="27" spans="1:13" x14ac:dyDescent="0.25">
      <c r="A27" s="31"/>
      <c r="B27" s="31"/>
      <c r="C27" s="31"/>
      <c r="D27" s="31"/>
      <c r="E27" s="31"/>
      <c r="F27" s="31"/>
      <c r="G27" s="31"/>
    </row>
    <row r="28" spans="1:13" x14ac:dyDescent="0.25">
      <c r="A28" s="31"/>
      <c r="B28" s="31"/>
      <c r="C28" s="31"/>
      <c r="D28" s="31"/>
      <c r="E28" s="31"/>
      <c r="F28" s="31"/>
      <c r="G28" s="31"/>
    </row>
  </sheetData>
  <sheetProtection password="EE6F" sheet="1" objects="1" scenarios="1" selectLockedCells="1"/>
  <mergeCells count="7">
    <mergeCell ref="A19:F19"/>
    <mergeCell ref="A7:G7"/>
    <mergeCell ref="A21:G21"/>
    <mergeCell ref="K1:K9"/>
    <mergeCell ref="I2:I6"/>
    <mergeCell ref="A8:G8"/>
    <mergeCell ref="A9:G9"/>
  </mergeCells>
  <conditionalFormatting sqref="C11:E18">
    <cfRule type="expression" dxfId="2" priority="3" stopIfTrue="1">
      <formula>$B11=$BD11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8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topLeftCell="A7" workbookViewId="0">
      <selection activeCell="I43" sqref="I43:J43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6" bestFit="1" customWidth="1"/>
    <col min="9" max="11" width="7" bestFit="1" customWidth="1"/>
    <col min="12" max="12" width="6" bestFit="1" customWidth="1"/>
    <col min="13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48" t="s">
        <v>23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6" ht="15" x14ac:dyDescent="0.25">
      <c r="A2" s="13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5" x14ac:dyDescent="0.25">
      <c r="A3" s="41" t="str">
        <f>ORÇAMENTO!A7</f>
        <v>OBJETO: EXECUÇÃO DE REVESTIMENTO NO AUDITÓRIO DO CENTRO CULTURAL PROFESSOR BENEDITO RAKOWSKI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/>
    </row>
    <row r="4" spans="1:16" ht="15" x14ac:dyDescent="0.25">
      <c r="A4" s="41" t="str">
        <f>ORÇAMENTO!A8</f>
        <v>LOCALIZAÇÃO: RUA DR° CLAUDINO DOS SANTOS ESQ. RUA MAJOR ESTEVÃO R. DO NASCIMENTO - BAIRRO CENTRO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</row>
    <row r="5" spans="1:16" ht="15" x14ac:dyDescent="0.25">
      <c r="A5" s="41" t="s">
        <v>24</v>
      </c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6"/>
    </row>
    <row r="6" spans="1:16" ht="1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6"/>
      <c r="O6" s="16"/>
      <c r="P6" s="16"/>
    </row>
    <row r="7" spans="1:16" ht="15" x14ac:dyDescent="0.25">
      <c r="A7" s="144" t="s">
        <v>10</v>
      </c>
      <c r="B7" s="144" t="s">
        <v>25</v>
      </c>
      <c r="C7" s="146" t="s">
        <v>26</v>
      </c>
      <c r="D7" s="33" t="s">
        <v>31</v>
      </c>
      <c r="E7" s="144" t="s">
        <v>11</v>
      </c>
      <c r="F7" s="144"/>
      <c r="G7" s="144" t="s">
        <v>12</v>
      </c>
      <c r="H7" s="144"/>
      <c r="I7" s="144" t="s">
        <v>13</v>
      </c>
      <c r="J7" s="144"/>
      <c r="K7" s="144" t="s">
        <v>14</v>
      </c>
      <c r="L7" s="144"/>
      <c r="M7" s="144" t="s">
        <v>15</v>
      </c>
      <c r="N7" s="144"/>
      <c r="O7" s="144" t="s">
        <v>16</v>
      </c>
      <c r="P7" s="144"/>
    </row>
    <row r="8" spans="1:16" ht="15" x14ac:dyDescent="0.25">
      <c r="A8" s="145"/>
      <c r="B8" s="145"/>
      <c r="C8" s="147"/>
      <c r="D8" s="34" t="s">
        <v>32</v>
      </c>
      <c r="E8" s="17" t="s">
        <v>17</v>
      </c>
      <c r="F8" s="18" t="s">
        <v>18</v>
      </c>
      <c r="G8" s="17" t="s">
        <v>17</v>
      </c>
      <c r="H8" s="18" t="s">
        <v>18</v>
      </c>
      <c r="I8" s="17" t="s">
        <v>17</v>
      </c>
      <c r="J8" s="18" t="s">
        <v>18</v>
      </c>
      <c r="K8" s="17" t="s">
        <v>17</v>
      </c>
      <c r="L8" s="18" t="s">
        <v>18</v>
      </c>
      <c r="M8" s="17" t="s">
        <v>17</v>
      </c>
      <c r="N8" s="18" t="s">
        <v>18</v>
      </c>
      <c r="O8" s="17" t="s">
        <v>17</v>
      </c>
      <c r="P8" s="18" t="s">
        <v>18</v>
      </c>
    </row>
    <row r="9" spans="1:16" ht="15" x14ac:dyDescent="0.25">
      <c r="A9" s="19">
        <v>1</v>
      </c>
      <c r="B9" s="20" t="str">
        <f>ORÇAMENTO!C11</f>
        <v>PAVIMENTAÇÃO E REVESTIMENTO</v>
      </c>
      <c r="C9" s="21">
        <f>SUM(ORÇAMENTO!G13:G18)</f>
        <v>37976.75</v>
      </c>
      <c r="D9" s="35">
        <f>((C9*100)/$C$42)/100</f>
        <v>1</v>
      </c>
      <c r="E9" s="22">
        <v>100</v>
      </c>
      <c r="F9" s="21">
        <f>E9</f>
        <v>100</v>
      </c>
      <c r="G9" s="22"/>
      <c r="H9" s="21">
        <f>G9+E9</f>
        <v>100</v>
      </c>
      <c r="I9" s="22"/>
      <c r="J9" s="21">
        <f>E9+G9+I9</f>
        <v>100</v>
      </c>
      <c r="K9" s="22"/>
      <c r="L9" s="21"/>
      <c r="M9" s="22"/>
      <c r="N9" s="21"/>
      <c r="O9" s="23"/>
      <c r="P9" s="24"/>
    </row>
    <row r="10" spans="1:16" ht="15" x14ac:dyDescent="0.25">
      <c r="A10" s="19"/>
      <c r="B10" s="20"/>
      <c r="C10" s="21"/>
      <c r="D10" s="35"/>
      <c r="E10" s="22"/>
      <c r="F10" s="21"/>
      <c r="G10" s="22"/>
      <c r="H10" s="21"/>
      <c r="I10" s="22"/>
      <c r="J10" s="21"/>
      <c r="K10" s="22"/>
      <c r="L10" s="21"/>
      <c r="M10" s="22"/>
      <c r="N10" s="21"/>
      <c r="O10" s="23"/>
      <c r="P10" s="24"/>
    </row>
    <row r="11" spans="1:16" ht="15" x14ac:dyDescent="0.25">
      <c r="A11" s="19"/>
      <c r="B11" s="20"/>
      <c r="C11" s="21"/>
      <c r="D11" s="35"/>
      <c r="E11" s="22"/>
      <c r="F11" s="21"/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15" x14ac:dyDescent="0.25">
      <c r="A12" s="19"/>
      <c r="B12" s="20"/>
      <c r="C12" s="21"/>
      <c r="D12" s="35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/>
      <c r="B13" s="20"/>
      <c r="C13" s="21"/>
      <c r="D13" s="35"/>
      <c r="E13" s="22"/>
      <c r="F13" s="21"/>
      <c r="G13" s="22"/>
      <c r="H13" s="21"/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/>
      <c r="B14" s="20"/>
      <c r="C14" s="21"/>
      <c r="D14" s="35"/>
      <c r="E14" s="22"/>
      <c r="F14" s="21"/>
      <c r="G14" s="22"/>
      <c r="H14" s="21"/>
      <c r="I14" s="22"/>
      <c r="J14" s="21"/>
      <c r="K14" s="22"/>
      <c r="L14" s="21"/>
      <c r="M14" s="22"/>
      <c r="N14" s="21"/>
      <c r="O14" s="23"/>
      <c r="P14" s="24"/>
    </row>
    <row r="15" spans="1:16" ht="15" x14ac:dyDescent="0.25">
      <c r="A15" s="19"/>
      <c r="B15" s="20"/>
      <c r="C15" s="21"/>
      <c r="D15" s="35"/>
      <c r="E15" s="22"/>
      <c r="F15" s="21"/>
      <c r="G15" s="22"/>
      <c r="H15" s="21"/>
      <c r="I15" s="22"/>
      <c r="J15" s="21"/>
      <c r="K15" s="22"/>
      <c r="L15" s="21"/>
      <c r="M15" s="22"/>
      <c r="N15" s="21"/>
      <c r="O15" s="23"/>
      <c r="P15" s="24"/>
    </row>
    <row r="16" spans="1:16" ht="15" x14ac:dyDescent="0.25">
      <c r="A16" s="19"/>
      <c r="B16" s="20"/>
      <c r="C16" s="21"/>
      <c r="D16" s="35"/>
      <c r="E16" s="22"/>
      <c r="F16" s="21"/>
      <c r="G16" s="22"/>
      <c r="H16" s="21"/>
      <c r="I16" s="22"/>
      <c r="J16" s="21"/>
      <c r="K16" s="22"/>
      <c r="L16" s="21"/>
      <c r="M16" s="22"/>
      <c r="N16" s="21"/>
      <c r="O16" s="23"/>
      <c r="P16" s="24"/>
    </row>
    <row r="17" spans="1:16" ht="15" x14ac:dyDescent="0.25">
      <c r="A17" s="19"/>
      <c r="B17" s="20"/>
      <c r="C17" s="21"/>
      <c r="D17" s="35"/>
      <c r="E17" s="22"/>
      <c r="F17" s="21"/>
      <c r="G17" s="22"/>
      <c r="H17" s="21"/>
      <c r="I17" s="22"/>
      <c r="J17" s="21"/>
      <c r="K17" s="22"/>
      <c r="L17" s="21"/>
      <c r="M17" s="22"/>
      <c r="N17" s="21"/>
      <c r="O17" s="23"/>
      <c r="P17" s="24"/>
    </row>
    <row r="18" spans="1:16" ht="15" x14ac:dyDescent="0.25">
      <c r="A18" s="19"/>
      <c r="B18" s="20"/>
      <c r="C18" s="21"/>
      <c r="D18" s="35"/>
      <c r="E18" s="22"/>
      <c r="F18" s="21"/>
      <c r="G18" s="22"/>
      <c r="H18" s="21"/>
      <c r="I18" s="22"/>
      <c r="J18" s="21"/>
      <c r="K18" s="22"/>
      <c r="L18" s="21"/>
      <c r="M18" s="22"/>
      <c r="N18" s="21"/>
      <c r="O18" s="23"/>
      <c r="P18" s="24"/>
    </row>
    <row r="19" spans="1:16" ht="15" x14ac:dyDescent="0.25">
      <c r="A19" s="19"/>
      <c r="B19" s="20"/>
      <c r="C19" s="21"/>
      <c r="D19" s="35"/>
      <c r="E19" s="22"/>
      <c r="F19" s="21"/>
      <c r="G19" s="22"/>
      <c r="H19" s="21"/>
      <c r="I19" s="22"/>
      <c r="J19" s="21"/>
      <c r="K19" s="22"/>
      <c r="L19" s="21"/>
      <c r="M19" s="22"/>
      <c r="N19" s="21"/>
      <c r="O19" s="23"/>
      <c r="P19" s="24"/>
    </row>
    <row r="20" spans="1:16" ht="15" x14ac:dyDescent="0.25">
      <c r="A20" s="19"/>
      <c r="B20" s="20"/>
      <c r="C20" s="21"/>
      <c r="D20" s="35"/>
      <c r="E20" s="22"/>
      <c r="F20" s="21"/>
      <c r="G20" s="22"/>
      <c r="H20" s="21"/>
      <c r="I20" s="22"/>
      <c r="J20" s="21"/>
      <c r="K20" s="22"/>
      <c r="L20" s="21"/>
      <c r="M20" s="22"/>
      <c r="N20" s="21"/>
      <c r="O20" s="23"/>
      <c r="P20" s="24"/>
    </row>
    <row r="21" spans="1:16" ht="15" x14ac:dyDescent="0.25">
      <c r="A21" s="19"/>
      <c r="B21" s="20"/>
      <c r="C21" s="21"/>
      <c r="D21" s="35"/>
      <c r="E21" s="22"/>
      <c r="F21" s="21"/>
      <c r="G21" s="22"/>
      <c r="H21" s="21"/>
      <c r="I21" s="22"/>
      <c r="J21" s="21"/>
      <c r="K21" s="22"/>
      <c r="L21" s="21"/>
      <c r="M21" s="22"/>
      <c r="N21" s="21"/>
      <c r="O21" s="23"/>
      <c r="P21" s="24"/>
    </row>
    <row r="22" spans="1:16" ht="15" x14ac:dyDescent="0.25">
      <c r="A22" s="19"/>
      <c r="B22" s="20"/>
      <c r="C22" s="21"/>
      <c r="D22" s="35"/>
      <c r="E22" s="22"/>
      <c r="F22" s="21"/>
      <c r="G22" s="22"/>
      <c r="H22" s="21"/>
      <c r="I22" s="22"/>
      <c r="J22" s="21"/>
      <c r="K22" s="22"/>
      <c r="L22" s="21"/>
      <c r="M22" s="22"/>
      <c r="N22" s="21"/>
      <c r="O22" s="23"/>
      <c r="P22" s="24"/>
    </row>
    <row r="23" spans="1:16" ht="15" x14ac:dyDescent="0.25">
      <c r="A23" s="19"/>
      <c r="B23" s="20"/>
      <c r="C23" s="21"/>
      <c r="D23" s="35"/>
      <c r="E23" s="22"/>
      <c r="F23" s="21"/>
      <c r="G23" s="22"/>
      <c r="H23" s="21"/>
      <c r="I23" s="22"/>
      <c r="J23" s="21"/>
      <c r="K23" s="22"/>
      <c r="L23" s="21"/>
      <c r="M23" s="22"/>
      <c r="N23" s="21"/>
      <c r="O23" s="23"/>
      <c r="P23" s="24"/>
    </row>
    <row r="24" spans="1:16" ht="15" x14ac:dyDescent="0.25">
      <c r="A24" s="19"/>
      <c r="B24" s="20"/>
      <c r="C24" s="21"/>
      <c r="D24" s="35"/>
      <c r="E24" s="22"/>
      <c r="F24" s="21"/>
      <c r="G24" s="22"/>
      <c r="H24" s="21"/>
      <c r="I24" s="22"/>
      <c r="J24" s="21"/>
      <c r="K24" s="22"/>
      <c r="L24" s="21"/>
      <c r="M24" s="22"/>
      <c r="N24" s="21"/>
      <c r="O24" s="23"/>
      <c r="P24" s="24"/>
    </row>
    <row r="25" spans="1:16" ht="15" x14ac:dyDescent="0.25">
      <c r="A25" s="19"/>
      <c r="B25" s="20"/>
      <c r="C25" s="21"/>
      <c r="D25" s="35"/>
      <c r="E25" s="22"/>
      <c r="F25" s="21"/>
      <c r="G25" s="22"/>
      <c r="H25" s="21"/>
      <c r="I25" s="22"/>
      <c r="J25" s="21"/>
      <c r="K25" s="22"/>
      <c r="L25" s="21"/>
      <c r="M25" s="22"/>
      <c r="N25" s="21"/>
      <c r="O25" s="23"/>
      <c r="P25" s="24"/>
    </row>
    <row r="26" spans="1:16" ht="15" x14ac:dyDescent="0.25">
      <c r="A26" s="19"/>
      <c r="B26" s="20"/>
      <c r="C26" s="21"/>
      <c r="D26" s="35"/>
      <c r="E26" s="22"/>
      <c r="F26" s="21"/>
      <c r="G26" s="22"/>
      <c r="H26" s="21"/>
      <c r="I26" s="22"/>
      <c r="J26" s="21"/>
      <c r="K26" s="22"/>
      <c r="L26" s="21"/>
      <c r="M26" s="22"/>
      <c r="N26" s="21"/>
      <c r="O26" s="23"/>
      <c r="P26" s="24"/>
    </row>
    <row r="27" spans="1:16" ht="15" x14ac:dyDescent="0.25">
      <c r="A27" s="19"/>
      <c r="B27" s="20"/>
      <c r="C27" s="21"/>
      <c r="D27" s="35"/>
      <c r="E27" s="22"/>
      <c r="F27" s="21"/>
      <c r="G27" s="22"/>
      <c r="H27" s="21"/>
      <c r="I27" s="22"/>
      <c r="J27" s="21"/>
      <c r="K27" s="22"/>
      <c r="L27" s="21"/>
      <c r="M27" s="22"/>
      <c r="N27" s="21"/>
      <c r="O27" s="23"/>
      <c r="P27" s="24"/>
    </row>
    <row r="28" spans="1:16" ht="15" x14ac:dyDescent="0.25">
      <c r="A28" s="19"/>
      <c r="B28" s="20"/>
      <c r="C28" s="21"/>
      <c r="D28" s="35"/>
      <c r="E28" s="22"/>
      <c r="F28" s="21"/>
      <c r="G28" s="22"/>
      <c r="H28" s="21"/>
      <c r="I28" s="22"/>
      <c r="J28" s="21"/>
      <c r="K28" s="22"/>
      <c r="L28" s="21"/>
      <c r="M28" s="22"/>
      <c r="N28" s="21"/>
      <c r="O28" s="23"/>
      <c r="P28" s="24"/>
    </row>
    <row r="29" spans="1:16" ht="15" x14ac:dyDescent="0.25">
      <c r="A29" s="19"/>
      <c r="B29" s="20"/>
      <c r="C29" s="21"/>
      <c r="D29" s="35"/>
      <c r="E29" s="22"/>
      <c r="F29" s="21"/>
      <c r="G29" s="22"/>
      <c r="H29" s="21"/>
      <c r="I29" s="22"/>
      <c r="J29" s="21"/>
      <c r="K29" s="22"/>
      <c r="L29" s="21"/>
      <c r="M29" s="22"/>
      <c r="N29" s="21"/>
      <c r="O29" s="23"/>
      <c r="P29" s="24"/>
    </row>
    <row r="30" spans="1:16" ht="15" x14ac:dyDescent="0.25">
      <c r="A30" s="19"/>
      <c r="B30" s="20"/>
      <c r="C30" s="21"/>
      <c r="D30" s="35"/>
      <c r="E30" s="22"/>
      <c r="F30" s="21"/>
      <c r="G30" s="22"/>
      <c r="H30" s="21"/>
      <c r="I30" s="22"/>
      <c r="J30" s="21"/>
      <c r="K30" s="22"/>
      <c r="L30" s="21"/>
      <c r="M30" s="22"/>
      <c r="N30" s="21"/>
      <c r="O30" s="23"/>
      <c r="P30" s="24"/>
    </row>
    <row r="31" spans="1:16" ht="15" x14ac:dyDescent="0.25">
      <c r="A31" s="19"/>
      <c r="B31" s="20"/>
      <c r="C31" s="21"/>
      <c r="D31" s="35"/>
      <c r="E31" s="22"/>
      <c r="F31" s="21"/>
      <c r="G31" s="22"/>
      <c r="H31" s="21"/>
      <c r="I31" s="22"/>
      <c r="J31" s="21"/>
      <c r="K31" s="22"/>
      <c r="L31" s="21"/>
      <c r="M31" s="22"/>
      <c r="N31" s="21"/>
      <c r="O31" s="23"/>
      <c r="P31" s="24"/>
    </row>
    <row r="32" spans="1:16" ht="15" x14ac:dyDescent="0.25">
      <c r="A32" s="19"/>
      <c r="B32" s="20"/>
      <c r="C32" s="21"/>
      <c r="D32" s="35"/>
      <c r="E32" s="22"/>
      <c r="F32" s="21"/>
      <c r="G32" s="22"/>
      <c r="H32" s="21"/>
      <c r="I32" s="22"/>
      <c r="J32" s="21"/>
      <c r="K32" s="22"/>
      <c r="L32" s="21"/>
      <c r="M32" s="22"/>
      <c r="N32" s="21"/>
      <c r="O32" s="23"/>
      <c r="P32" s="24"/>
    </row>
    <row r="33" spans="1:16" ht="15" x14ac:dyDescent="0.25">
      <c r="A33" s="19"/>
      <c r="B33" s="20"/>
      <c r="C33" s="21"/>
      <c r="D33" s="35"/>
      <c r="E33" s="22"/>
      <c r="F33" s="21"/>
      <c r="G33" s="22"/>
      <c r="H33" s="21"/>
      <c r="I33" s="22"/>
      <c r="J33" s="21"/>
      <c r="K33" s="22"/>
      <c r="L33" s="21"/>
      <c r="M33" s="22"/>
      <c r="N33" s="21"/>
      <c r="O33" s="23"/>
      <c r="P33" s="24"/>
    </row>
    <row r="34" spans="1:16" ht="15" x14ac:dyDescent="0.25">
      <c r="A34" s="19"/>
      <c r="B34" s="20"/>
      <c r="C34" s="21"/>
      <c r="D34" s="35"/>
      <c r="E34" s="22"/>
      <c r="F34" s="21"/>
      <c r="G34" s="22"/>
      <c r="H34" s="21"/>
      <c r="I34" s="22"/>
      <c r="J34" s="21"/>
      <c r="K34" s="22"/>
      <c r="L34" s="21"/>
      <c r="M34" s="22"/>
      <c r="N34" s="21"/>
      <c r="O34" s="23"/>
      <c r="P34" s="24"/>
    </row>
    <row r="35" spans="1:16" ht="15" x14ac:dyDescent="0.25">
      <c r="A35" s="19"/>
      <c r="B35" s="20"/>
      <c r="C35" s="21"/>
      <c r="D35" s="35"/>
      <c r="E35" s="22"/>
      <c r="F35" s="21"/>
      <c r="G35" s="22"/>
      <c r="H35" s="21"/>
      <c r="I35" s="22"/>
      <c r="J35" s="21"/>
      <c r="K35" s="22"/>
      <c r="L35" s="21"/>
      <c r="M35" s="22"/>
      <c r="N35" s="21"/>
      <c r="O35" s="23"/>
      <c r="P35" s="24"/>
    </row>
    <row r="36" spans="1:16" ht="15" x14ac:dyDescent="0.25">
      <c r="A36" s="19"/>
      <c r="B36" s="20"/>
      <c r="C36" s="21"/>
      <c r="D36" s="35"/>
      <c r="E36" s="22"/>
      <c r="F36" s="21"/>
      <c r="G36" s="22"/>
      <c r="H36" s="21"/>
      <c r="I36" s="22"/>
      <c r="J36" s="21"/>
      <c r="K36" s="22"/>
      <c r="L36" s="21"/>
      <c r="M36" s="22"/>
      <c r="N36" s="21"/>
      <c r="O36" s="23"/>
      <c r="P36" s="24"/>
    </row>
    <row r="37" spans="1:16" ht="15" x14ac:dyDescent="0.25">
      <c r="A37" s="19"/>
      <c r="B37" s="20"/>
      <c r="C37" s="21"/>
      <c r="D37" s="35"/>
      <c r="E37" s="22"/>
      <c r="F37" s="21"/>
      <c r="G37" s="22"/>
      <c r="H37" s="21"/>
      <c r="I37" s="22"/>
      <c r="J37" s="21"/>
      <c r="K37" s="22"/>
      <c r="L37" s="21"/>
      <c r="M37" s="22"/>
      <c r="N37" s="21"/>
      <c r="O37" s="23"/>
      <c r="P37" s="24"/>
    </row>
    <row r="38" spans="1:16" ht="15" x14ac:dyDescent="0.25">
      <c r="A38" s="19"/>
      <c r="B38" s="20"/>
      <c r="C38" s="21"/>
      <c r="D38" s="35"/>
      <c r="E38" s="22"/>
      <c r="F38" s="21"/>
      <c r="G38" s="22"/>
      <c r="H38" s="21"/>
      <c r="I38" s="22"/>
      <c r="J38" s="21"/>
      <c r="K38" s="22"/>
      <c r="L38" s="21"/>
      <c r="M38" s="22"/>
      <c r="N38" s="21"/>
      <c r="O38" s="23"/>
      <c r="P38" s="24"/>
    </row>
    <row r="39" spans="1:16" ht="15" x14ac:dyDescent="0.25">
      <c r="A39" s="19"/>
      <c r="B39" s="20"/>
      <c r="C39" s="21"/>
      <c r="D39" s="35"/>
      <c r="E39" s="22"/>
      <c r="F39" s="21"/>
      <c r="G39" s="22"/>
      <c r="H39" s="21"/>
      <c r="I39" s="22"/>
      <c r="J39" s="21"/>
      <c r="K39" s="22"/>
      <c r="L39" s="21"/>
      <c r="M39" s="22"/>
      <c r="N39" s="21"/>
      <c r="O39" s="23"/>
      <c r="P39" s="24"/>
    </row>
    <row r="40" spans="1:16" ht="15" x14ac:dyDescent="0.25">
      <c r="A40" s="19"/>
      <c r="B40" s="20"/>
      <c r="C40" s="21"/>
      <c r="D40" s="21"/>
      <c r="E40" s="22"/>
      <c r="F40" s="21"/>
      <c r="G40" s="22"/>
      <c r="H40" s="21"/>
      <c r="I40" s="22"/>
      <c r="J40" s="21"/>
      <c r="K40" s="103"/>
      <c r="L40" s="104"/>
      <c r="M40" s="103"/>
      <c r="N40" s="104"/>
      <c r="O40" s="105"/>
      <c r="P40" s="106"/>
    </row>
    <row r="41" spans="1:16" ht="15" x14ac:dyDescent="0.25">
      <c r="A41" s="25"/>
      <c r="B41" s="26" t="s">
        <v>27</v>
      </c>
      <c r="C41" s="28"/>
      <c r="D41" s="36">
        <f>SUM(D9:D40)</f>
        <v>1</v>
      </c>
      <c r="E41" s="37">
        <f>((D9*E9)/100)+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+((D30*E30)/100)+((D31*E31)/100)+((D32*E32)/100)+((D33*E33)/100)+((D34*E34)/100)+((D35*E35)/100)+((D36*E36)/100)+((D37*E37)/100)+((D38*E38)/100)+((D39*E39)/100)</f>
        <v>1</v>
      </c>
      <c r="F41" s="37">
        <f>E41</f>
        <v>1</v>
      </c>
      <c r="G41" s="37"/>
      <c r="H41" s="37"/>
      <c r="I41" s="37"/>
      <c r="J41" s="37"/>
      <c r="K41" s="37"/>
      <c r="L41" s="37"/>
      <c r="M41" s="28"/>
      <c r="N41" s="107"/>
      <c r="O41" s="28"/>
      <c r="P41" s="28"/>
    </row>
    <row r="42" spans="1:16" ht="15" x14ac:dyDescent="0.25">
      <c r="A42" s="29"/>
      <c r="B42" s="30" t="s">
        <v>28</v>
      </c>
      <c r="C42" s="28">
        <f>SUM(C9:C40)</f>
        <v>37976.75</v>
      </c>
      <c r="D42" s="36">
        <f>D41</f>
        <v>1</v>
      </c>
      <c r="E42" s="143">
        <f>(C42*E41)</f>
        <v>37976.75</v>
      </c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</row>
    <row r="43" spans="1:16" ht="15" x14ac:dyDescent="0.25">
      <c r="A43" s="38"/>
      <c r="B43" s="39" t="s">
        <v>29</v>
      </c>
      <c r="C43" s="27"/>
      <c r="D43" s="27"/>
      <c r="E43" s="143">
        <f>E42</f>
        <v>37976.75</v>
      </c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</row>
    <row r="44" spans="1:16" ht="15" x14ac:dyDescent="0.25"/>
    <row r="45" spans="1:16" ht="15" x14ac:dyDescent="0.25">
      <c r="A45" s="40"/>
      <c r="B45" s="40"/>
      <c r="D45" s="40"/>
      <c r="E45" s="40"/>
      <c r="F45" s="40"/>
      <c r="G45" s="40"/>
      <c r="H45" s="40"/>
      <c r="I45" s="40"/>
      <c r="J45" s="40"/>
    </row>
    <row r="46" spans="1:16" ht="15" x14ac:dyDescent="0.25">
      <c r="A46" t="s">
        <v>33</v>
      </c>
      <c r="D46" t="s">
        <v>34</v>
      </c>
    </row>
    <row r="47" spans="1:16" ht="15" x14ac:dyDescent="0.25"/>
    <row r="48" spans="1:16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</sheetData>
  <sheetProtection password="EE6F" sheet="1" objects="1" scenarios="1"/>
  <mergeCells count="22">
    <mergeCell ref="A1:P1"/>
    <mergeCell ref="E42:F42"/>
    <mergeCell ref="G42:H42"/>
    <mergeCell ref="I42:J42"/>
    <mergeCell ref="K42:L42"/>
    <mergeCell ref="M42:N42"/>
    <mergeCell ref="O42:P42"/>
    <mergeCell ref="O43:P43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43:F43"/>
    <mergeCell ref="G43:H43"/>
    <mergeCell ref="I43:J43"/>
    <mergeCell ref="K43:L43"/>
    <mergeCell ref="M43:N43"/>
  </mergeCells>
  <conditionalFormatting sqref="N9:N41 P9:P41 L9:L40 F9:F40 J9:J40 H9:H40">
    <cfRule type="cellIs" dxfId="1" priority="4" stopIfTrue="1" operator="equal">
      <formula>D9+F9-100</formula>
    </cfRule>
  </conditionalFormatting>
  <conditionalFormatting sqref="M43:P43">
    <cfRule type="expression" dxfId="0" priority="16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workbookViewId="0">
      <selection activeCell="E27" sqref="E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56"/>
      <c r="B1" s="56"/>
      <c r="C1" s="56"/>
      <c r="D1" s="56"/>
      <c r="E1" s="56"/>
    </row>
    <row r="2" spans="1:5" x14ac:dyDescent="0.25">
      <c r="A2" s="56"/>
      <c r="B2" s="56"/>
      <c r="C2" s="56"/>
      <c r="D2" s="56"/>
      <c r="E2" s="56"/>
    </row>
    <row r="3" spans="1:5" x14ac:dyDescent="0.25">
      <c r="A3" s="56"/>
      <c r="B3" s="56"/>
      <c r="C3" s="56"/>
      <c r="D3" s="56"/>
      <c r="E3" s="56"/>
    </row>
    <row r="4" spans="1:5" x14ac:dyDescent="0.25">
      <c r="A4" s="56"/>
      <c r="B4" s="56"/>
      <c r="C4" s="56"/>
      <c r="D4" s="56"/>
      <c r="E4" s="56"/>
    </row>
    <row r="5" spans="1:5" x14ac:dyDescent="0.25">
      <c r="A5" s="56"/>
      <c r="B5" s="56"/>
      <c r="C5" s="56"/>
      <c r="D5" s="56"/>
      <c r="E5" s="56"/>
    </row>
    <row r="6" spans="1:5" x14ac:dyDescent="0.25">
      <c r="A6" s="56"/>
      <c r="B6" s="56"/>
      <c r="C6" s="56"/>
      <c r="D6" s="56"/>
      <c r="E6" s="56"/>
    </row>
    <row r="7" spans="1:5" x14ac:dyDescent="0.25">
      <c r="A7" s="56"/>
      <c r="B7" s="56"/>
      <c r="C7" s="56"/>
      <c r="D7" s="56"/>
      <c r="E7" s="56"/>
    </row>
    <row r="8" spans="1:5" x14ac:dyDescent="0.25">
      <c r="A8" s="157" t="s">
        <v>65</v>
      </c>
      <c r="B8" s="157"/>
      <c r="C8" s="157"/>
      <c r="D8" s="56"/>
      <c r="E8" s="99" t="s">
        <v>66</v>
      </c>
    </row>
    <row r="9" spans="1:5" x14ac:dyDescent="0.25">
      <c r="A9" s="56"/>
      <c r="B9" s="100"/>
      <c r="C9" s="100"/>
      <c r="D9" s="100"/>
      <c r="E9" s="101" t="s">
        <v>67</v>
      </c>
    </row>
    <row r="10" spans="1:5" x14ac:dyDescent="0.25">
      <c r="A10" s="56"/>
      <c r="B10" s="56"/>
      <c r="C10" s="56"/>
      <c r="D10" s="56"/>
      <c r="E10" s="56"/>
    </row>
    <row r="11" spans="1:5" x14ac:dyDescent="0.25">
      <c r="A11" s="110" t="s">
        <v>35</v>
      </c>
      <c r="B11" s="110" t="s">
        <v>74</v>
      </c>
      <c r="C11" s="149" t="s">
        <v>36</v>
      </c>
      <c r="D11" s="150"/>
      <c r="E11" s="151"/>
    </row>
    <row r="12" spans="1:5" x14ac:dyDescent="0.25">
      <c r="A12" s="47"/>
      <c r="B12" s="47"/>
      <c r="C12" s="152" t="str">
        <f>Import.Município</f>
        <v>CORONEL VIVIDA - PR</v>
      </c>
      <c r="D12" s="153"/>
      <c r="E12" s="154"/>
    </row>
    <row r="13" spans="1:5" x14ac:dyDescent="0.25">
      <c r="A13" s="48"/>
      <c r="B13" s="48"/>
      <c r="C13" s="49"/>
      <c r="D13" s="50"/>
      <c r="E13" s="50"/>
    </row>
    <row r="14" spans="1:5" ht="15" customHeight="1" x14ac:dyDescent="0.25">
      <c r="A14" s="102" t="s">
        <v>37</v>
      </c>
      <c r="B14" s="162" t="str">
        <f>ORÇAMENTO!A7</f>
        <v>OBJETO: EXECUÇÃO DE REVESTIMENTO NO AUDITÓRIO DO CENTRO CULTURAL PROFESSOR BENEDITO RAKOWSKI</v>
      </c>
      <c r="C14" s="164" t="str">
        <f>ORÇAMENTO!A8</f>
        <v>LOCALIZAÇÃO: RUA DR° CLAUDINO DOS SANTOS ESQ. RUA MAJOR ESTEVÃO R. DO NASCIMENTO - BAIRRO CENTRO</v>
      </c>
      <c r="D14" s="165"/>
      <c r="E14" s="166"/>
    </row>
    <row r="15" spans="1:5" ht="37.5" customHeight="1" x14ac:dyDescent="0.25">
      <c r="A15" s="51" t="s">
        <v>68</v>
      </c>
      <c r="B15" s="163"/>
      <c r="C15" s="167"/>
      <c r="D15" s="168"/>
      <c r="E15" s="169"/>
    </row>
    <row r="16" spans="1:5" x14ac:dyDescent="0.25">
      <c r="A16" s="52"/>
      <c r="B16" s="53"/>
      <c r="C16" s="54"/>
      <c r="D16" s="54"/>
      <c r="E16" s="53"/>
    </row>
    <row r="17" spans="1:12" x14ac:dyDescent="0.25">
      <c r="A17" s="55" t="s">
        <v>38</v>
      </c>
      <c r="B17" s="53"/>
      <c r="C17" s="54"/>
      <c r="D17" s="54"/>
      <c r="E17" s="53"/>
    </row>
    <row r="18" spans="1:12" x14ac:dyDescent="0.25">
      <c r="A18" s="112" t="s">
        <v>75</v>
      </c>
      <c r="B18" s="112"/>
      <c r="C18" s="112"/>
      <c r="D18" s="112"/>
      <c r="E18" s="112"/>
    </row>
    <row r="19" spans="1:12" x14ac:dyDescent="0.25">
      <c r="A19" s="56"/>
      <c r="B19" s="56"/>
      <c r="C19" s="56"/>
      <c r="D19" s="56"/>
      <c r="E19" s="56"/>
    </row>
    <row r="20" spans="1:12" ht="15.75" thickBot="1" x14ac:dyDescent="0.3">
      <c r="A20" s="57" t="s">
        <v>39</v>
      </c>
      <c r="B20" s="58"/>
      <c r="C20" s="58"/>
      <c r="D20" s="59" t="s">
        <v>40</v>
      </c>
      <c r="E20" s="59" t="s">
        <v>41</v>
      </c>
    </row>
    <row r="21" spans="1:12" ht="16.5" thickBot="1" x14ac:dyDescent="0.3">
      <c r="A21" s="60" t="s">
        <v>42</v>
      </c>
      <c r="B21" s="61"/>
      <c r="C21" s="61"/>
      <c r="D21" s="62" t="s">
        <v>43</v>
      </c>
      <c r="E21" s="63">
        <v>0.04</v>
      </c>
      <c r="H21" s="170" t="s">
        <v>76</v>
      </c>
      <c r="I21" s="171"/>
      <c r="J21" s="171"/>
      <c r="K21" s="172"/>
    </row>
    <row r="22" spans="1:12" ht="15.75" x14ac:dyDescent="0.25">
      <c r="A22" s="64" t="s">
        <v>44</v>
      </c>
      <c r="B22" s="65"/>
      <c r="C22" s="65"/>
      <c r="D22" s="66" t="s">
        <v>45</v>
      </c>
      <c r="E22" s="67">
        <v>0.01</v>
      </c>
      <c r="H22" s="113" t="s">
        <v>77</v>
      </c>
      <c r="I22" s="114" t="s">
        <v>78</v>
      </c>
      <c r="J22" s="114" t="s">
        <v>79</v>
      </c>
      <c r="K22" s="115" t="s">
        <v>80</v>
      </c>
    </row>
    <row r="23" spans="1:12" ht="15.75" x14ac:dyDescent="0.25">
      <c r="A23" s="64" t="s">
        <v>46</v>
      </c>
      <c r="B23" s="65"/>
      <c r="C23" s="65"/>
      <c r="D23" s="66" t="s">
        <v>47</v>
      </c>
      <c r="E23" s="67">
        <v>1.2E-2</v>
      </c>
      <c r="H23" s="116" t="s">
        <v>81</v>
      </c>
      <c r="I23" s="117">
        <v>0.03</v>
      </c>
      <c r="J23" s="118">
        <v>0.04</v>
      </c>
      <c r="K23" s="119">
        <v>5.5E-2</v>
      </c>
    </row>
    <row r="24" spans="1:12" ht="15.75" x14ac:dyDescent="0.25">
      <c r="A24" s="64" t="s">
        <v>48</v>
      </c>
      <c r="B24" s="65"/>
      <c r="C24" s="65"/>
      <c r="D24" s="66" t="s">
        <v>49</v>
      </c>
      <c r="E24" s="67">
        <v>1.2699999999999999E-2</v>
      </c>
      <c r="H24" s="116" t="s">
        <v>82</v>
      </c>
      <c r="I24" s="120">
        <v>8.0000000000000002E-3</v>
      </c>
      <c r="J24" s="121">
        <v>8.0000000000000002E-3</v>
      </c>
      <c r="K24" s="122">
        <v>0.01</v>
      </c>
    </row>
    <row r="25" spans="1:12" ht="15.75" x14ac:dyDescent="0.25">
      <c r="A25" s="68" t="s">
        <v>50</v>
      </c>
      <c r="B25" s="69"/>
      <c r="C25" s="69"/>
      <c r="D25" s="66" t="s">
        <v>51</v>
      </c>
      <c r="E25" s="70">
        <v>7.3999999999999996E-2</v>
      </c>
      <c r="H25" s="116" t="s">
        <v>83</v>
      </c>
      <c r="I25" s="120">
        <v>9.7000000000000003E-3</v>
      </c>
      <c r="J25" s="121">
        <v>1.2699999999999999E-2</v>
      </c>
      <c r="K25" s="122">
        <v>1.2699999999999999E-2</v>
      </c>
    </row>
    <row r="26" spans="1:12" ht="15.75" x14ac:dyDescent="0.25">
      <c r="A26" s="68" t="s">
        <v>52</v>
      </c>
      <c r="B26" s="71" t="s">
        <v>53</v>
      </c>
      <c r="C26" s="72"/>
      <c r="D26" s="73" t="s">
        <v>54</v>
      </c>
      <c r="E26" s="70">
        <v>6.4999999999999997E-3</v>
      </c>
      <c r="H26" s="116" t="s">
        <v>84</v>
      </c>
      <c r="I26" s="120">
        <v>5.8999999999999999E-3</v>
      </c>
      <c r="J26" s="121">
        <v>1.23E-2</v>
      </c>
      <c r="K26" s="122">
        <v>1.3899999999999999E-2</v>
      </c>
    </row>
    <row r="27" spans="1:12" ht="16.5" thickBot="1" x14ac:dyDescent="0.3">
      <c r="A27" s="74"/>
      <c r="B27" s="71" t="s">
        <v>55</v>
      </c>
      <c r="C27" s="72"/>
      <c r="D27" s="73"/>
      <c r="E27" s="70">
        <v>0.03</v>
      </c>
      <c r="H27" s="116" t="s">
        <v>85</v>
      </c>
      <c r="I27" s="123">
        <v>6.1600000000000002E-2</v>
      </c>
      <c r="J27" s="124">
        <v>7.3999999999999996E-2</v>
      </c>
      <c r="K27" s="125">
        <v>8.9599999999999999E-2</v>
      </c>
    </row>
    <row r="28" spans="1:12" ht="15.75" x14ac:dyDescent="0.25">
      <c r="A28" s="74"/>
      <c r="B28" s="71" t="s">
        <v>56</v>
      </c>
      <c r="C28" s="72"/>
      <c r="D28" s="73"/>
      <c r="E28" s="75">
        <f>IF(A18=" - Fornecimento de Materiais e Equipamentos (Aquisição direta)",0,ROUND(E37*D38,4))</f>
        <v>0.03</v>
      </c>
      <c r="H28" s="173" t="s">
        <v>86</v>
      </c>
      <c r="I28" s="174"/>
      <c r="J28" s="174"/>
      <c r="K28" s="175"/>
      <c r="L28" s="126">
        <v>3.6499999999999998E-2</v>
      </c>
    </row>
    <row r="29" spans="1:12" ht="15.75" x14ac:dyDescent="0.25">
      <c r="A29" s="74"/>
      <c r="B29" s="76" t="s">
        <v>57</v>
      </c>
      <c r="C29" s="78"/>
      <c r="D29" s="73"/>
      <c r="E29" s="79">
        <f>IF([1]Dados!$G$28="SELECIONAR","Ver DADOS",IF(A18=" - Fornecimento de Materiais e Equipamentos (Aquisição direta)",0,IF([1]Dados!$G$28="não desonerado",0%,4.5%)))</f>
        <v>4.4999999999999998E-2</v>
      </c>
      <c r="H29" s="176" t="s">
        <v>87</v>
      </c>
      <c r="I29" s="177"/>
      <c r="J29" s="177"/>
      <c r="K29" s="178"/>
      <c r="L29" s="127">
        <v>0.03</v>
      </c>
    </row>
    <row r="30" spans="1:12" ht="16.5" thickBot="1" x14ac:dyDescent="0.3">
      <c r="A30" s="80" t="s">
        <v>58</v>
      </c>
      <c r="B30" s="80"/>
      <c r="C30" s="80"/>
      <c r="D30" s="80"/>
      <c r="E30" s="81">
        <f>IF(A18=" - Fornecimento de Materiais e Equipamentos (Aquisição direta)",0,ROUND((((1+SUM(E$21:E$23))*(1+E$24)*(1+E$25))/(1-SUM(E$26:E$28)))-1,4))</f>
        <v>0.2374</v>
      </c>
      <c r="H30" s="179" t="s">
        <v>88</v>
      </c>
      <c r="I30" s="180"/>
      <c r="J30" s="180"/>
      <c r="K30" s="181"/>
      <c r="L30" s="128">
        <v>4.4999999999999998E-2</v>
      </c>
    </row>
    <row r="31" spans="1:12" x14ac:dyDescent="0.25">
      <c r="A31" s="82" t="s">
        <v>59</v>
      </c>
      <c r="B31" s="83"/>
      <c r="C31" s="83"/>
      <c r="D31" s="83"/>
      <c r="E31" s="84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6"/>
      <c r="B32" s="56"/>
      <c r="C32" s="56"/>
      <c r="D32" s="56"/>
      <c r="E32" s="56"/>
    </row>
    <row r="33" spans="1:5" x14ac:dyDescent="0.25">
      <c r="A33" s="56" t="s">
        <v>60</v>
      </c>
      <c r="B33" s="56"/>
      <c r="C33" s="56"/>
      <c r="D33" s="56"/>
      <c r="E33" s="56"/>
    </row>
    <row r="34" spans="1:5" x14ac:dyDescent="0.25">
      <c r="A34" s="56"/>
      <c r="B34" s="56"/>
      <c r="C34" s="56"/>
      <c r="D34" s="56"/>
      <c r="E34" s="56"/>
    </row>
    <row r="35" spans="1:5" x14ac:dyDescent="0.25">
      <c r="A35" s="159" t="str">
        <f>IF(AND(A18=" - Fornecimento de Materiais e Equipamentos (Aquisição direta)",E$31=0),"",IF(OR($R$10&lt;$T$10,$R$10&gt;$U$10)=TRUE(),$T$21,""))</f>
        <v/>
      </c>
      <c r="B35" s="159"/>
      <c r="C35" s="159"/>
      <c r="D35" s="159"/>
      <c r="E35" s="159"/>
    </row>
    <row r="36" spans="1:5" x14ac:dyDescent="0.25">
      <c r="A36" s="85"/>
      <c r="B36" s="85"/>
      <c r="C36" s="85"/>
      <c r="D36" s="85"/>
      <c r="E36" s="85"/>
    </row>
    <row r="37" spans="1:5" ht="15.75" customHeight="1" x14ac:dyDescent="0.25">
      <c r="A37" s="160" t="s">
        <v>61</v>
      </c>
      <c r="B37" s="161"/>
      <c r="C37" s="161"/>
      <c r="D37" s="161"/>
      <c r="E37" s="86">
        <v>0.6</v>
      </c>
    </row>
    <row r="38" spans="1:5" x14ac:dyDescent="0.25">
      <c r="A38" s="160" t="s">
        <v>62</v>
      </c>
      <c r="B38" s="161"/>
      <c r="C38" s="161"/>
      <c r="D38" s="86">
        <v>0.05</v>
      </c>
      <c r="E38" s="85"/>
    </row>
    <row r="39" spans="1:5" x14ac:dyDescent="0.25">
      <c r="A39" s="87"/>
      <c r="B39" s="88"/>
      <c r="C39" s="88"/>
      <c r="D39" s="89"/>
      <c r="E39" s="90"/>
    </row>
    <row r="40" spans="1:5" x14ac:dyDescent="0.25">
      <c r="A40" s="155" t="s">
        <v>63</v>
      </c>
      <c r="B40" s="156"/>
      <c r="C40" s="156"/>
      <c r="D40" s="156"/>
      <c r="E40" s="156"/>
    </row>
    <row r="43" spans="1:5" x14ac:dyDescent="0.25">
      <c r="A43" s="91"/>
      <c r="B43" s="92"/>
      <c r="C43" s="93"/>
      <c r="D43" s="93"/>
      <c r="E43" s="93"/>
    </row>
    <row r="44" spans="1:5" x14ac:dyDescent="0.25">
      <c r="A44" s="77" t="s">
        <v>89</v>
      </c>
      <c r="B44" s="77"/>
      <c r="C44" s="69"/>
      <c r="D44" s="56"/>
      <c r="E44" s="56"/>
    </row>
    <row r="45" spans="1:5" x14ac:dyDescent="0.25">
      <c r="A45" s="158" t="s">
        <v>69</v>
      </c>
      <c r="B45" s="158"/>
      <c r="C45" s="158"/>
      <c r="D45" s="94" t="s">
        <v>64</v>
      </c>
      <c r="E45" s="95" t="s">
        <v>90</v>
      </c>
    </row>
    <row r="46" spans="1:5" x14ac:dyDescent="0.25">
      <c r="A46" s="158" t="s">
        <v>91</v>
      </c>
      <c r="B46" s="158"/>
      <c r="C46" s="158"/>
      <c r="D46" s="96"/>
      <c r="E46" s="96"/>
    </row>
    <row r="47" spans="1:5" x14ac:dyDescent="0.25">
      <c r="A47" s="96"/>
      <c r="B47" s="97"/>
      <c r="C47" s="98"/>
      <c r="D47" s="96"/>
      <c r="E47" s="96"/>
    </row>
  </sheetData>
  <sheetProtection password="EE6F" sheet="1" objects="1" scenarios="1"/>
  <mergeCells count="15">
    <mergeCell ref="H21:K21"/>
    <mergeCell ref="H28:K28"/>
    <mergeCell ref="H29:K29"/>
    <mergeCell ref="H30:K30"/>
    <mergeCell ref="A45:C45"/>
    <mergeCell ref="C11:E11"/>
    <mergeCell ref="C12:E12"/>
    <mergeCell ref="A40:E40"/>
    <mergeCell ref="A8:C8"/>
    <mergeCell ref="A46:C46"/>
    <mergeCell ref="A35:E35"/>
    <mergeCell ref="A37:D37"/>
    <mergeCell ref="A38:C38"/>
    <mergeCell ref="B14:B15"/>
    <mergeCell ref="C14:E15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B18:E18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scale="69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2019-01-04T13:43:56Z</cp:lastPrinted>
  <dcterms:created xsi:type="dcterms:W3CDTF">2013-05-17T17:26:46Z</dcterms:created>
  <dcterms:modified xsi:type="dcterms:W3CDTF">2019-02-28T11:01:05Z</dcterms:modified>
</cp:coreProperties>
</file>