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EstaPasta_de_trabalho" defaultThemeVersion="124226"/>
  <bookViews>
    <workbookView xWindow="13260" yWindow="-120" windowWidth="14175" windowHeight="12825"/>
  </bookViews>
  <sheets>
    <sheet name="ORÇAMENTO" sheetId="1" r:id="rId1"/>
    <sheet name="CRONOGRAMA" sheetId="3" r:id="rId2"/>
    <sheet name="BDI" sheetId="4" r:id="rId3"/>
  </sheets>
  <externalReferences>
    <externalReference r:id="rId4"/>
    <externalReference r:id="rId5"/>
    <externalReference r:id="rId6"/>
  </externalReferences>
  <definedNames>
    <definedName name="_xlnm._FilterDatabase" localSheetId="1" hidden="1">CRONOGRAMA!$B$22:$P$35</definedName>
    <definedName name="_xlnm._FilterDatabase" localSheetId="0" hidden="1">ORÇAMENTO!$B$19:$M$213</definedName>
    <definedName name="_xlnm.Print_Area" localSheetId="2">BDI!$B$5:$K$57</definedName>
    <definedName name="_xlnm.Print_Area" localSheetId="1">CRONOGRAMA!$B$5:$L$36</definedName>
    <definedName name="_xlnm.Print_Area" localSheetId="0">ORÇAMENTO!$B$5:$M$224</definedName>
    <definedName name="Import.CR">[1]Dados!$G$8</definedName>
    <definedName name="Import.Município">[1]Dados!$G$7</definedName>
    <definedName name="Import.Proponente">[1]Dados!$G$6</definedName>
    <definedName name="ORÇAMENTO.BancoRef" localSheetId="2" hidden="1">#REF!</definedName>
    <definedName name="ORÇAMENTO.BancoRef" hidden="1">ORÇAMENTO!$F$8</definedName>
    <definedName name="ORÇAMENTO.CustoUnitario" localSheetId="2" hidden="1">ROUND(#REF!,15-13*#REF!)</definedName>
    <definedName name="ORÇAMENTO.CustoUnitario" hidden="1">ROUND(ORÇAMENTO!$U1,15-13*ORÇAMENTO!$AF$8)</definedName>
    <definedName name="ORÇAMENTO.PrecoUnitarioLicitado" localSheetId="2" hidden="1">#REF!</definedName>
    <definedName name="ORÇAMENTO.PrecoUnitarioLicitado" hidden="1">ORÇAMENTO!$AL1</definedName>
    <definedName name="REFERENCIA.Descricao" localSheetId="2" hidden="1">IF(ISNUMBER(#REF!),OFFSET(INDIRECT(BDI!ORÇAMENTO.BancoRef),#REF!-1,3,1),#REF!)</definedName>
    <definedName name="REFERENCIA.Descricao" hidden="1">IF(ISNUMBER(ORÇAMENTO!$AF1),OFFSET(INDIRECT(ORÇAMENTO.BancoRef),ORÇAMENTO!$AF1-1,3,1),ORÇAMENTO!$AF1)</definedName>
    <definedName name="REFERENCIA.Unidade" localSheetId="2" hidden="1">IF(ISNUMBER(#REF!),OFFSET(INDIRECT(BDI!ORÇAMENTO.BancoRef),#REF!-1,4,1),"-")</definedName>
    <definedName name="REFERENCIA.Unidade" hidden="1">IF(ISNUMBER(ORÇAMENTO!$AF1),OFFSET(INDIRECT(ORÇAMENTO.BancoRef),ORÇAMENTO!$AF1-1,4,1),"-")</definedName>
    <definedName name="TIPOORCAMENTO" hidden="1">IF(VALUE([2]Menu!$O$3)=2,"Licitado","Proposto")</definedName>
    <definedName name="_xlnm.Print_Titles" localSheetId="1">CRONOGRAMA!$5:$13</definedName>
    <definedName name="_xlnm.Print_Titles" localSheetId="0">ORÇAMENTO!$5:$13</definedName>
  </definedNames>
  <calcPr calcId="144525"/>
</workbook>
</file>

<file path=xl/calcChain.xml><?xml version="1.0" encoding="utf-8"?>
<calcChain xmlns="http://schemas.openxmlformats.org/spreadsheetml/2006/main">
  <c r="C49" i="4" l="1"/>
  <c r="C56" i="4"/>
  <c r="C55" i="4"/>
  <c r="C54" i="4"/>
  <c r="C53" i="4"/>
  <c r="J14" i="4" l="1"/>
  <c r="J13" i="4"/>
  <c r="H14" i="4"/>
  <c r="H13" i="4"/>
  <c r="H12" i="4"/>
  <c r="D14" i="4"/>
  <c r="D13" i="4"/>
  <c r="D12" i="4"/>
  <c r="J32" i="4"/>
  <c r="J31" i="4"/>
  <c r="M31" i="4" s="1"/>
  <c r="J23" i="1" l="1"/>
  <c r="I207" i="1" l="1"/>
  <c r="J207" i="1"/>
  <c r="L207" i="1" s="1"/>
  <c r="M207" i="1" s="1"/>
  <c r="I208" i="1"/>
  <c r="J208" i="1"/>
  <c r="L208" i="1" s="1"/>
  <c r="M208" i="1" s="1"/>
  <c r="I209" i="1"/>
  <c r="J209" i="1"/>
  <c r="K209" i="1" s="1"/>
  <c r="I210" i="1"/>
  <c r="J210" i="1"/>
  <c r="K210" i="1" s="1"/>
  <c r="I211" i="1"/>
  <c r="J211" i="1"/>
  <c r="K211" i="1" s="1"/>
  <c r="I212" i="1"/>
  <c r="J212" i="1"/>
  <c r="K212" i="1" s="1"/>
  <c r="I213" i="1"/>
  <c r="J213" i="1"/>
  <c r="K213" i="1" s="1"/>
  <c r="J206" i="1"/>
  <c r="K206" i="1" s="1"/>
  <c r="I206" i="1"/>
  <c r="J205" i="1"/>
  <c r="K205" i="1" s="1"/>
  <c r="I205" i="1"/>
  <c r="J203" i="1"/>
  <c r="L203" i="1" s="1"/>
  <c r="M203" i="1" s="1"/>
  <c r="M202" i="1" s="1"/>
  <c r="I203" i="1"/>
  <c r="I202" i="1" s="1"/>
  <c r="J201" i="1"/>
  <c r="L201" i="1" s="1"/>
  <c r="M201" i="1" s="1"/>
  <c r="I201" i="1"/>
  <c r="J200" i="1"/>
  <c r="L200" i="1" s="1"/>
  <c r="M200" i="1" s="1"/>
  <c r="I200" i="1"/>
  <c r="I191" i="1"/>
  <c r="J191" i="1"/>
  <c r="K191" i="1" s="1"/>
  <c r="I192" i="1"/>
  <c r="J192" i="1"/>
  <c r="K192" i="1" s="1"/>
  <c r="I193" i="1"/>
  <c r="J193" i="1"/>
  <c r="K193" i="1" s="1"/>
  <c r="I194" i="1"/>
  <c r="J194" i="1"/>
  <c r="L194" i="1" s="1"/>
  <c r="M194" i="1" s="1"/>
  <c r="I195" i="1"/>
  <c r="J195" i="1"/>
  <c r="K195" i="1" s="1"/>
  <c r="I196" i="1"/>
  <c r="J196" i="1"/>
  <c r="K196" i="1" s="1"/>
  <c r="I197" i="1"/>
  <c r="J197" i="1"/>
  <c r="L197" i="1" s="1"/>
  <c r="M197" i="1" s="1"/>
  <c r="I198" i="1"/>
  <c r="J198" i="1"/>
  <c r="L198" i="1" s="1"/>
  <c r="M198" i="1" s="1"/>
  <c r="I184" i="1"/>
  <c r="J184" i="1"/>
  <c r="K184" i="1" s="1"/>
  <c r="I185" i="1"/>
  <c r="J185" i="1"/>
  <c r="L185" i="1" s="1"/>
  <c r="M185" i="1" s="1"/>
  <c r="I186" i="1"/>
  <c r="J186" i="1"/>
  <c r="K186" i="1" s="1"/>
  <c r="I187" i="1"/>
  <c r="J187" i="1"/>
  <c r="K187" i="1" s="1"/>
  <c r="I188" i="1"/>
  <c r="J188" i="1"/>
  <c r="L188" i="1" s="1"/>
  <c r="M188" i="1" s="1"/>
  <c r="I189" i="1"/>
  <c r="J189" i="1"/>
  <c r="K189" i="1" s="1"/>
  <c r="I190" i="1"/>
  <c r="J190" i="1"/>
  <c r="K190" i="1" s="1"/>
  <c r="J183" i="1"/>
  <c r="L183" i="1" s="1"/>
  <c r="M183" i="1" s="1"/>
  <c r="I183" i="1"/>
  <c r="I179" i="1"/>
  <c r="J179" i="1"/>
  <c r="K179" i="1" s="1"/>
  <c r="I180" i="1"/>
  <c r="J180" i="1"/>
  <c r="L180" i="1" s="1"/>
  <c r="M180" i="1" s="1"/>
  <c r="I181" i="1"/>
  <c r="J181" i="1"/>
  <c r="L181" i="1" s="1"/>
  <c r="M181" i="1" s="1"/>
  <c r="J178" i="1"/>
  <c r="L178" i="1" s="1"/>
  <c r="M178" i="1" s="1"/>
  <c r="I178" i="1"/>
  <c r="I173" i="1"/>
  <c r="J173" i="1"/>
  <c r="K173" i="1" s="1"/>
  <c r="I174" i="1"/>
  <c r="J174" i="1"/>
  <c r="K174" i="1" s="1"/>
  <c r="I175" i="1"/>
  <c r="J175" i="1"/>
  <c r="K175" i="1" s="1"/>
  <c r="I176" i="1"/>
  <c r="J176" i="1"/>
  <c r="K176" i="1" s="1"/>
  <c r="J172" i="1"/>
  <c r="L172" i="1" s="1"/>
  <c r="M172" i="1" s="1"/>
  <c r="I172" i="1"/>
  <c r="J170" i="1"/>
  <c r="L170" i="1" s="1"/>
  <c r="M170" i="1" s="1"/>
  <c r="I170" i="1"/>
  <c r="J169" i="1"/>
  <c r="L169" i="1" s="1"/>
  <c r="M169" i="1" s="1"/>
  <c r="I169" i="1"/>
  <c r="J166" i="1"/>
  <c r="L166" i="1" s="1"/>
  <c r="M166" i="1" s="1"/>
  <c r="I166" i="1"/>
  <c r="J165" i="1"/>
  <c r="L165" i="1" s="1"/>
  <c r="M165" i="1" s="1"/>
  <c r="I165" i="1"/>
  <c r="J163" i="1"/>
  <c r="L163" i="1" s="1"/>
  <c r="M163" i="1" s="1"/>
  <c r="I163" i="1"/>
  <c r="J162" i="1"/>
  <c r="K162" i="1" s="1"/>
  <c r="I162" i="1"/>
  <c r="I145" i="1"/>
  <c r="J145" i="1"/>
  <c r="K145" i="1" s="1"/>
  <c r="I146" i="1"/>
  <c r="J146" i="1"/>
  <c r="K146" i="1" s="1"/>
  <c r="I147" i="1"/>
  <c r="J147" i="1"/>
  <c r="K147" i="1" s="1"/>
  <c r="I148" i="1"/>
  <c r="J148" i="1"/>
  <c r="K148" i="1" s="1"/>
  <c r="I149" i="1"/>
  <c r="J149" i="1"/>
  <c r="K149" i="1" s="1"/>
  <c r="I150" i="1"/>
  <c r="J150" i="1"/>
  <c r="K150" i="1" s="1"/>
  <c r="I151" i="1"/>
  <c r="J151" i="1"/>
  <c r="L151" i="1" s="1"/>
  <c r="M151" i="1" s="1"/>
  <c r="I152" i="1"/>
  <c r="J152" i="1"/>
  <c r="K152" i="1" s="1"/>
  <c r="I153" i="1"/>
  <c r="J153" i="1"/>
  <c r="L153" i="1" s="1"/>
  <c r="M153" i="1" s="1"/>
  <c r="K153" i="1"/>
  <c r="I154" i="1"/>
  <c r="J154" i="1"/>
  <c r="K154" i="1" s="1"/>
  <c r="I155" i="1"/>
  <c r="J155" i="1"/>
  <c r="K155" i="1" s="1"/>
  <c r="I156" i="1"/>
  <c r="J156" i="1"/>
  <c r="K156" i="1" s="1"/>
  <c r="I157" i="1"/>
  <c r="J157" i="1"/>
  <c r="L157" i="1" s="1"/>
  <c r="M157" i="1" s="1"/>
  <c r="I158" i="1"/>
  <c r="J158" i="1"/>
  <c r="K158" i="1" s="1"/>
  <c r="I159" i="1"/>
  <c r="J159" i="1"/>
  <c r="L159" i="1" s="1"/>
  <c r="M159" i="1" s="1"/>
  <c r="I160" i="1"/>
  <c r="J160" i="1"/>
  <c r="K160" i="1" s="1"/>
  <c r="J144" i="1"/>
  <c r="L144" i="1" s="1"/>
  <c r="M144" i="1" s="1"/>
  <c r="I144" i="1"/>
  <c r="J142" i="1"/>
  <c r="L142" i="1" s="1"/>
  <c r="M142" i="1" s="1"/>
  <c r="I142" i="1"/>
  <c r="J141" i="1"/>
  <c r="L141" i="1" s="1"/>
  <c r="M141" i="1" s="1"/>
  <c r="I141" i="1"/>
  <c r="I140" i="1" s="1"/>
  <c r="I137" i="1"/>
  <c r="J137" i="1"/>
  <c r="K137" i="1" s="1"/>
  <c r="I138" i="1"/>
  <c r="J138" i="1"/>
  <c r="K138" i="1" s="1"/>
  <c r="I139" i="1"/>
  <c r="J139" i="1"/>
  <c r="K139" i="1" s="1"/>
  <c r="J136" i="1"/>
  <c r="L136" i="1" s="1"/>
  <c r="M136" i="1" s="1"/>
  <c r="I136" i="1"/>
  <c r="I131" i="1"/>
  <c r="J131" i="1"/>
  <c r="K131" i="1" s="1"/>
  <c r="I132" i="1"/>
  <c r="J132" i="1"/>
  <c r="K132" i="1" s="1"/>
  <c r="I133" i="1"/>
  <c r="J133" i="1"/>
  <c r="K133" i="1" s="1"/>
  <c r="I134" i="1"/>
  <c r="J134" i="1"/>
  <c r="L134" i="1" s="1"/>
  <c r="M134" i="1" s="1"/>
  <c r="J130" i="1"/>
  <c r="K130" i="1" s="1"/>
  <c r="I130" i="1"/>
  <c r="I123" i="1"/>
  <c r="J123" i="1"/>
  <c r="K123" i="1" s="1"/>
  <c r="I124" i="1"/>
  <c r="J124" i="1"/>
  <c r="L124" i="1" s="1"/>
  <c r="M124" i="1" s="1"/>
  <c r="I125" i="1"/>
  <c r="J125" i="1"/>
  <c r="K125" i="1" s="1"/>
  <c r="I126" i="1"/>
  <c r="J126" i="1"/>
  <c r="L126" i="1" s="1"/>
  <c r="M126" i="1" s="1"/>
  <c r="I127" i="1"/>
  <c r="J127" i="1"/>
  <c r="L127" i="1" s="1"/>
  <c r="M127" i="1" s="1"/>
  <c r="I128" i="1"/>
  <c r="J128" i="1"/>
  <c r="K128" i="1" s="1"/>
  <c r="J122" i="1"/>
  <c r="L122" i="1" s="1"/>
  <c r="M122" i="1" s="1"/>
  <c r="I122" i="1"/>
  <c r="I121" i="1" s="1"/>
  <c r="I118" i="1"/>
  <c r="J118" i="1"/>
  <c r="K118" i="1" s="1"/>
  <c r="I119" i="1"/>
  <c r="J119" i="1"/>
  <c r="L119" i="1" s="1"/>
  <c r="M119" i="1" s="1"/>
  <c r="I120" i="1"/>
  <c r="J120" i="1"/>
  <c r="K120" i="1" s="1"/>
  <c r="J117" i="1"/>
  <c r="L117" i="1" s="1"/>
  <c r="M117" i="1" s="1"/>
  <c r="I117" i="1"/>
  <c r="J116" i="1"/>
  <c r="L116" i="1" s="1"/>
  <c r="M116" i="1" s="1"/>
  <c r="I116" i="1"/>
  <c r="J115" i="1"/>
  <c r="L115" i="1" s="1"/>
  <c r="M115" i="1" s="1"/>
  <c r="I115" i="1"/>
  <c r="J114" i="1"/>
  <c r="K114" i="1" s="1"/>
  <c r="I114" i="1"/>
  <c r="J112" i="1"/>
  <c r="K112" i="1" s="1"/>
  <c r="I112" i="1"/>
  <c r="J111" i="1"/>
  <c r="L111" i="1" s="1"/>
  <c r="M111" i="1" s="1"/>
  <c r="I111" i="1"/>
  <c r="J110" i="1"/>
  <c r="L110" i="1" s="1"/>
  <c r="M110" i="1" s="1"/>
  <c r="I110" i="1"/>
  <c r="J109" i="1"/>
  <c r="L109" i="1" s="1"/>
  <c r="M109" i="1" s="1"/>
  <c r="I109" i="1"/>
  <c r="I90" i="1"/>
  <c r="J90" i="1"/>
  <c r="K90" i="1" s="1"/>
  <c r="I91" i="1"/>
  <c r="J91" i="1"/>
  <c r="K91" i="1" s="1"/>
  <c r="I92" i="1"/>
  <c r="J92" i="1"/>
  <c r="K92" i="1" s="1"/>
  <c r="I93" i="1"/>
  <c r="J93" i="1"/>
  <c r="K93" i="1" s="1"/>
  <c r="I94" i="1"/>
  <c r="J94" i="1"/>
  <c r="K94" i="1" s="1"/>
  <c r="I95" i="1"/>
  <c r="J95" i="1"/>
  <c r="K95" i="1" s="1"/>
  <c r="I96" i="1"/>
  <c r="J96" i="1"/>
  <c r="K96" i="1" s="1"/>
  <c r="I97" i="1"/>
  <c r="J97" i="1"/>
  <c r="K97" i="1" s="1"/>
  <c r="I98" i="1"/>
  <c r="J98" i="1"/>
  <c r="K98" i="1" s="1"/>
  <c r="I99" i="1"/>
  <c r="J99" i="1"/>
  <c r="K99" i="1" s="1"/>
  <c r="I100" i="1"/>
  <c r="J100" i="1"/>
  <c r="K100" i="1" s="1"/>
  <c r="I101" i="1"/>
  <c r="J101" i="1"/>
  <c r="K101" i="1" s="1"/>
  <c r="I102" i="1"/>
  <c r="J102" i="1"/>
  <c r="K102" i="1" s="1"/>
  <c r="I103" i="1"/>
  <c r="J103" i="1"/>
  <c r="K103" i="1" s="1"/>
  <c r="I104" i="1"/>
  <c r="J104" i="1"/>
  <c r="K104" i="1" s="1"/>
  <c r="I105" i="1"/>
  <c r="J105" i="1"/>
  <c r="K105" i="1" s="1"/>
  <c r="I106" i="1"/>
  <c r="J106" i="1"/>
  <c r="K106" i="1" s="1"/>
  <c r="I107" i="1"/>
  <c r="J107" i="1"/>
  <c r="K107" i="1" s="1"/>
  <c r="J89" i="1"/>
  <c r="K89" i="1" s="1"/>
  <c r="I89" i="1"/>
  <c r="J88" i="1"/>
  <c r="L88" i="1" s="1"/>
  <c r="M88" i="1" s="1"/>
  <c r="I88" i="1"/>
  <c r="J87" i="1"/>
  <c r="L87" i="1" s="1"/>
  <c r="M87" i="1" s="1"/>
  <c r="I87" i="1"/>
  <c r="I86" i="1" s="1"/>
  <c r="J85" i="1"/>
  <c r="L85" i="1" s="1"/>
  <c r="M85" i="1" s="1"/>
  <c r="I85" i="1"/>
  <c r="J84" i="1"/>
  <c r="K84" i="1" s="1"/>
  <c r="I84" i="1"/>
  <c r="J83" i="1"/>
  <c r="L83" i="1" s="1"/>
  <c r="M83" i="1" s="1"/>
  <c r="I83" i="1"/>
  <c r="J80" i="1"/>
  <c r="K80" i="1" s="1"/>
  <c r="I80" i="1"/>
  <c r="I78" i="1" s="1"/>
  <c r="J79" i="1"/>
  <c r="L79" i="1" s="1"/>
  <c r="M79" i="1" s="1"/>
  <c r="I79" i="1"/>
  <c r="J77" i="1"/>
  <c r="K77" i="1" s="1"/>
  <c r="I77" i="1"/>
  <c r="J76" i="1"/>
  <c r="L76" i="1" s="1"/>
  <c r="M76" i="1" s="1"/>
  <c r="I76" i="1"/>
  <c r="I68" i="1"/>
  <c r="J68" i="1"/>
  <c r="K68" i="1" s="1"/>
  <c r="I69" i="1"/>
  <c r="J69" i="1"/>
  <c r="K69" i="1" s="1"/>
  <c r="I70" i="1"/>
  <c r="J70" i="1"/>
  <c r="K70" i="1" s="1"/>
  <c r="I71" i="1"/>
  <c r="J71" i="1"/>
  <c r="L71" i="1" s="1"/>
  <c r="M71" i="1" s="1"/>
  <c r="I72" i="1"/>
  <c r="J72" i="1"/>
  <c r="K72" i="1" s="1"/>
  <c r="I73" i="1"/>
  <c r="J73" i="1"/>
  <c r="K73" i="1" s="1"/>
  <c r="I74" i="1"/>
  <c r="J74" i="1"/>
  <c r="K74" i="1" s="1"/>
  <c r="I59" i="1"/>
  <c r="J59" i="1"/>
  <c r="K59" i="1" s="1"/>
  <c r="I60" i="1"/>
  <c r="J60" i="1"/>
  <c r="L60" i="1" s="1"/>
  <c r="M60" i="1" s="1"/>
  <c r="I61" i="1"/>
  <c r="J61" i="1"/>
  <c r="K61" i="1" s="1"/>
  <c r="I62" i="1"/>
  <c r="J62" i="1"/>
  <c r="K62" i="1" s="1"/>
  <c r="I63" i="1"/>
  <c r="J63" i="1"/>
  <c r="K63" i="1" s="1"/>
  <c r="I64" i="1"/>
  <c r="J64" i="1"/>
  <c r="K64" i="1" s="1"/>
  <c r="I65" i="1"/>
  <c r="J65" i="1"/>
  <c r="K65" i="1" s="1"/>
  <c r="I66" i="1"/>
  <c r="J66" i="1"/>
  <c r="K66" i="1" s="1"/>
  <c r="I67" i="1"/>
  <c r="J67" i="1"/>
  <c r="L67" i="1" s="1"/>
  <c r="M67" i="1" s="1"/>
  <c r="J58" i="1"/>
  <c r="L58" i="1" s="1"/>
  <c r="M58" i="1" s="1"/>
  <c r="I58" i="1"/>
  <c r="I57" i="1" s="1"/>
  <c r="J56" i="1"/>
  <c r="L56" i="1" s="1"/>
  <c r="M56" i="1" s="1"/>
  <c r="I56" i="1"/>
  <c r="J55" i="1"/>
  <c r="K55" i="1" s="1"/>
  <c r="I55" i="1"/>
  <c r="J54" i="1"/>
  <c r="K54" i="1" s="1"/>
  <c r="I54" i="1"/>
  <c r="J53" i="1"/>
  <c r="L53" i="1" s="1"/>
  <c r="M53" i="1" s="1"/>
  <c r="I53" i="1"/>
  <c r="J51" i="1"/>
  <c r="K51" i="1" s="1"/>
  <c r="J50" i="1"/>
  <c r="K50" i="1" s="1"/>
  <c r="I51" i="1"/>
  <c r="I50" i="1"/>
  <c r="I49" i="1" s="1"/>
  <c r="I45" i="1"/>
  <c r="I41" i="1"/>
  <c r="I37" i="1"/>
  <c r="I33" i="1"/>
  <c r="J48" i="1"/>
  <c r="L48" i="1" s="1"/>
  <c r="I48" i="1"/>
  <c r="J47" i="1"/>
  <c r="L47" i="1" s="1"/>
  <c r="M47" i="1" s="1"/>
  <c r="I47" i="1"/>
  <c r="J46" i="1"/>
  <c r="K46" i="1" s="1"/>
  <c r="I46" i="1"/>
  <c r="J45" i="1"/>
  <c r="L45" i="1" s="1"/>
  <c r="M45" i="1" s="1"/>
  <c r="J44" i="1"/>
  <c r="L44" i="1" s="1"/>
  <c r="I44" i="1"/>
  <c r="J43" i="1"/>
  <c r="K43" i="1" s="1"/>
  <c r="I43" i="1"/>
  <c r="J42" i="1"/>
  <c r="L42" i="1" s="1"/>
  <c r="I42" i="1"/>
  <c r="J41" i="1"/>
  <c r="L41" i="1" s="1"/>
  <c r="J40" i="1"/>
  <c r="L40" i="1" s="1"/>
  <c r="M40" i="1" s="1"/>
  <c r="I40" i="1"/>
  <c r="J39" i="1"/>
  <c r="K39" i="1" s="1"/>
  <c r="I39" i="1"/>
  <c r="J38" i="1"/>
  <c r="K38" i="1" s="1"/>
  <c r="I38" i="1"/>
  <c r="J37" i="1"/>
  <c r="L37" i="1" s="1"/>
  <c r="J36" i="1"/>
  <c r="L36" i="1" s="1"/>
  <c r="M36" i="1" s="1"/>
  <c r="I36" i="1"/>
  <c r="J35" i="1"/>
  <c r="L35" i="1" s="1"/>
  <c r="M35" i="1" s="1"/>
  <c r="I35" i="1"/>
  <c r="J34" i="1"/>
  <c r="L34" i="1" s="1"/>
  <c r="I34" i="1"/>
  <c r="J33" i="1"/>
  <c r="L33" i="1" s="1"/>
  <c r="J32" i="1"/>
  <c r="L32" i="1" s="1"/>
  <c r="M32" i="1" s="1"/>
  <c r="I32" i="1"/>
  <c r="J31" i="1"/>
  <c r="L31" i="1" s="1"/>
  <c r="M31" i="1" s="1"/>
  <c r="I31" i="1"/>
  <c r="J30" i="1"/>
  <c r="L30" i="1" s="1"/>
  <c r="M30" i="1" s="1"/>
  <c r="I30" i="1"/>
  <c r="J26" i="1"/>
  <c r="L26" i="1" s="1"/>
  <c r="M26" i="1" s="1"/>
  <c r="I26" i="1"/>
  <c r="I135" i="1" l="1"/>
  <c r="I143" i="1"/>
  <c r="I161" i="1"/>
  <c r="I177" i="1"/>
  <c r="I182" i="1"/>
  <c r="I199" i="1"/>
  <c r="I52" i="1"/>
  <c r="I75" i="1"/>
  <c r="I108" i="1"/>
  <c r="I113" i="1"/>
  <c r="I164" i="1"/>
  <c r="I171" i="1"/>
  <c r="I204" i="1"/>
  <c r="I129" i="1"/>
  <c r="I82" i="1"/>
  <c r="K127" i="1"/>
  <c r="I168" i="1"/>
  <c r="M164" i="1"/>
  <c r="L162" i="1"/>
  <c r="M162" i="1" s="1"/>
  <c r="M161" i="1" s="1"/>
  <c r="M140" i="1"/>
  <c r="L84" i="1"/>
  <c r="M84" i="1" s="1"/>
  <c r="M82" i="1" s="1"/>
  <c r="L130" i="1"/>
  <c r="M130" i="1" s="1"/>
  <c r="K163" i="1"/>
  <c r="K161" i="1" s="1"/>
  <c r="L92" i="1"/>
  <c r="M92" i="1" s="1"/>
  <c r="L209" i="1"/>
  <c r="M209" i="1" s="1"/>
  <c r="K126" i="1"/>
  <c r="L154" i="1"/>
  <c r="M154" i="1" s="1"/>
  <c r="K151" i="1"/>
  <c r="K198" i="1"/>
  <c r="L148" i="1"/>
  <c r="M148" i="1" s="1"/>
  <c r="L89" i="1"/>
  <c r="M89" i="1" s="1"/>
  <c r="L114" i="1"/>
  <c r="M114" i="1" s="1"/>
  <c r="K172" i="1"/>
  <c r="K171" i="1" s="1"/>
  <c r="K188" i="1"/>
  <c r="K157" i="1"/>
  <c r="L189" i="1"/>
  <c r="M189" i="1" s="1"/>
  <c r="L186" i="1"/>
  <c r="M186" i="1" s="1"/>
  <c r="L205" i="1"/>
  <c r="M205" i="1" s="1"/>
  <c r="L100" i="1"/>
  <c r="M100" i="1" s="1"/>
  <c r="K115" i="1"/>
  <c r="M199" i="1"/>
  <c r="L54" i="1"/>
  <c r="M54" i="1" s="1"/>
  <c r="K71" i="1"/>
  <c r="L95" i="1"/>
  <c r="M95" i="1" s="1"/>
  <c r="L175" i="1"/>
  <c r="M175" i="1" s="1"/>
  <c r="L55" i="1"/>
  <c r="M55" i="1" s="1"/>
  <c r="K110" i="1"/>
  <c r="L51" i="1"/>
  <c r="M51" i="1" s="1"/>
  <c r="L192" i="1"/>
  <c r="M192" i="1" s="1"/>
  <c r="L206" i="1"/>
  <c r="M206" i="1" s="1"/>
  <c r="K142" i="1"/>
  <c r="L64" i="1"/>
  <c r="M64" i="1" s="1"/>
  <c r="L69" i="1"/>
  <c r="M69" i="1" s="1"/>
  <c r="K169" i="1"/>
  <c r="K194" i="1"/>
  <c r="L104" i="1"/>
  <c r="M104" i="1" s="1"/>
  <c r="K197" i="1"/>
  <c r="K208" i="1"/>
  <c r="K136" i="1"/>
  <c r="K135" i="1" s="1"/>
  <c r="K144" i="1"/>
  <c r="K178" i="1"/>
  <c r="L103" i="1"/>
  <c r="M103" i="1" s="1"/>
  <c r="K122" i="1"/>
  <c r="L160" i="1"/>
  <c r="M160" i="1" s="1"/>
  <c r="K181" i="1"/>
  <c r="M168" i="1"/>
  <c r="L73" i="1"/>
  <c r="M73" i="1" s="1"/>
  <c r="L77" i="1"/>
  <c r="M77" i="1" s="1"/>
  <c r="M75" i="1" s="1"/>
  <c r="L80" i="1"/>
  <c r="M80" i="1" s="1"/>
  <c r="M78" i="1" s="1"/>
  <c r="L96" i="1"/>
  <c r="M96" i="1" s="1"/>
  <c r="L149" i="1"/>
  <c r="M149" i="1" s="1"/>
  <c r="L62" i="1"/>
  <c r="M62" i="1" s="1"/>
  <c r="L99" i="1"/>
  <c r="M99" i="1" s="1"/>
  <c r="K159" i="1"/>
  <c r="L146" i="1"/>
  <c r="M146" i="1" s="1"/>
  <c r="K183" i="1"/>
  <c r="L50" i="1"/>
  <c r="M50" i="1" s="1"/>
  <c r="K58" i="1"/>
  <c r="K76" i="1"/>
  <c r="K75" i="1" s="1"/>
  <c r="K79" i="1"/>
  <c r="K78" i="1" s="1"/>
  <c r="K87" i="1"/>
  <c r="L107" i="1"/>
  <c r="M107" i="1" s="1"/>
  <c r="L132" i="1"/>
  <c r="M132" i="1" s="1"/>
  <c r="L156" i="1"/>
  <c r="M156" i="1" s="1"/>
  <c r="K207" i="1"/>
  <c r="L61" i="1"/>
  <c r="M61" i="1" s="1"/>
  <c r="L74" i="1"/>
  <c r="M74" i="1" s="1"/>
  <c r="L145" i="1"/>
  <c r="M145" i="1" s="1"/>
  <c r="K67" i="1"/>
  <c r="L112" i="1"/>
  <c r="M112" i="1" s="1"/>
  <c r="M108" i="1" s="1"/>
  <c r="L120" i="1"/>
  <c r="M120" i="1" s="1"/>
  <c r="K134" i="1"/>
  <c r="K129" i="1" s="1"/>
  <c r="L174" i="1"/>
  <c r="M174" i="1" s="1"/>
  <c r="L91" i="1"/>
  <c r="M91" i="1" s="1"/>
  <c r="L138" i="1"/>
  <c r="M138" i="1" s="1"/>
  <c r="L152" i="1"/>
  <c r="M152" i="1" s="1"/>
  <c r="L211" i="1"/>
  <c r="M211" i="1" s="1"/>
  <c r="L212" i="1"/>
  <c r="M212" i="1" s="1"/>
  <c r="L210" i="1"/>
  <c r="M210" i="1" s="1"/>
  <c r="L213" i="1"/>
  <c r="M213" i="1" s="1"/>
  <c r="K203" i="1"/>
  <c r="K202" i="1" s="1"/>
  <c r="K201" i="1"/>
  <c r="K200" i="1"/>
  <c r="L195" i="1"/>
  <c r="M195" i="1" s="1"/>
  <c r="L193" i="1"/>
  <c r="M193" i="1" s="1"/>
  <c r="L196" i="1"/>
  <c r="M196" i="1" s="1"/>
  <c r="L191" i="1"/>
  <c r="M191" i="1" s="1"/>
  <c r="K185" i="1"/>
  <c r="L184" i="1"/>
  <c r="M184" i="1" s="1"/>
  <c r="L187" i="1"/>
  <c r="M187" i="1" s="1"/>
  <c r="L190" i="1"/>
  <c r="M190" i="1" s="1"/>
  <c r="K180" i="1"/>
  <c r="L179" i="1"/>
  <c r="M179" i="1" s="1"/>
  <c r="M177" i="1" s="1"/>
  <c r="L173" i="1"/>
  <c r="M173" i="1" s="1"/>
  <c r="L176" i="1"/>
  <c r="M176" i="1" s="1"/>
  <c r="K170" i="1"/>
  <c r="K166" i="1"/>
  <c r="K165" i="1"/>
  <c r="L155" i="1"/>
  <c r="M155" i="1" s="1"/>
  <c r="L147" i="1"/>
  <c r="M147" i="1" s="1"/>
  <c r="L158" i="1"/>
  <c r="M158" i="1" s="1"/>
  <c r="L150" i="1"/>
  <c r="M150" i="1" s="1"/>
  <c r="K141" i="1"/>
  <c r="L139" i="1"/>
  <c r="M139" i="1" s="1"/>
  <c r="L137" i="1"/>
  <c r="M137" i="1" s="1"/>
  <c r="L133" i="1"/>
  <c r="M133" i="1" s="1"/>
  <c r="L131" i="1"/>
  <c r="M131" i="1" s="1"/>
  <c r="K124" i="1"/>
  <c r="L125" i="1"/>
  <c r="M125" i="1" s="1"/>
  <c r="L128" i="1"/>
  <c r="M128" i="1" s="1"/>
  <c r="L123" i="1"/>
  <c r="M123" i="1" s="1"/>
  <c r="K119" i="1"/>
  <c r="L118" i="1"/>
  <c r="M118" i="1" s="1"/>
  <c r="K117" i="1"/>
  <c r="K116" i="1"/>
  <c r="K111" i="1"/>
  <c r="K109" i="1"/>
  <c r="L102" i="1"/>
  <c r="M102" i="1" s="1"/>
  <c r="L94" i="1"/>
  <c r="M94" i="1" s="1"/>
  <c r="L105" i="1"/>
  <c r="M105" i="1" s="1"/>
  <c r="L97" i="1"/>
  <c r="M97" i="1" s="1"/>
  <c r="L106" i="1"/>
  <c r="M106" i="1" s="1"/>
  <c r="L98" i="1"/>
  <c r="M98" i="1" s="1"/>
  <c r="L90" i="1"/>
  <c r="M90" i="1" s="1"/>
  <c r="L101" i="1"/>
  <c r="M101" i="1" s="1"/>
  <c r="L93" i="1"/>
  <c r="M93" i="1" s="1"/>
  <c r="K88" i="1"/>
  <c r="K85" i="1"/>
  <c r="K83" i="1"/>
  <c r="L72" i="1"/>
  <c r="M72" i="1" s="1"/>
  <c r="L70" i="1"/>
  <c r="M70" i="1" s="1"/>
  <c r="L68" i="1"/>
  <c r="M68" i="1" s="1"/>
  <c r="L63" i="1"/>
  <c r="M63" i="1" s="1"/>
  <c r="K60" i="1"/>
  <c r="L66" i="1"/>
  <c r="M66" i="1" s="1"/>
  <c r="L59" i="1"/>
  <c r="M59" i="1" s="1"/>
  <c r="L65" i="1"/>
  <c r="M65" i="1" s="1"/>
  <c r="K56" i="1"/>
  <c r="K53" i="1"/>
  <c r="K49" i="1"/>
  <c r="L43" i="1"/>
  <c r="M43" i="1" s="1"/>
  <c r="M44" i="1"/>
  <c r="M48" i="1"/>
  <c r="M33" i="1"/>
  <c r="M37" i="1"/>
  <c r="M41" i="1"/>
  <c r="M34" i="1"/>
  <c r="M42" i="1"/>
  <c r="L46" i="1"/>
  <c r="M46" i="1" s="1"/>
  <c r="K41" i="1"/>
  <c r="L38" i="1"/>
  <c r="M38" i="1" s="1"/>
  <c r="K47" i="1"/>
  <c r="K40" i="1"/>
  <c r="K48" i="1"/>
  <c r="L39" i="1"/>
  <c r="M39" i="1" s="1"/>
  <c r="K44" i="1"/>
  <c r="K37" i="1"/>
  <c r="K45" i="1"/>
  <c r="K42" i="1"/>
  <c r="K33" i="1"/>
  <c r="K35" i="1"/>
  <c r="K36" i="1"/>
  <c r="K34" i="1"/>
  <c r="K31" i="1"/>
  <c r="K32" i="1"/>
  <c r="K30" i="1"/>
  <c r="K26" i="1"/>
  <c r="C33" i="3"/>
  <c r="C34" i="3"/>
  <c r="C35" i="3"/>
  <c r="C36" i="3"/>
  <c r="I167" i="1" l="1"/>
  <c r="I81" i="1"/>
  <c r="K168" i="1"/>
  <c r="M49" i="1"/>
  <c r="K121" i="1"/>
  <c r="M171" i="1"/>
  <c r="M129" i="1"/>
  <c r="M113" i="1"/>
  <c r="K164" i="1"/>
  <c r="M52" i="1"/>
  <c r="K140" i="1"/>
  <c r="K177" i="1"/>
  <c r="K143" i="1"/>
  <c r="M204" i="1"/>
  <c r="E21" i="3" s="1"/>
  <c r="K204" i="1"/>
  <c r="M121" i="1"/>
  <c r="M182" i="1"/>
  <c r="K108" i="1"/>
  <c r="M86" i="1"/>
  <c r="K57" i="1"/>
  <c r="K113" i="1"/>
  <c r="M57" i="1"/>
  <c r="M143" i="1"/>
  <c r="M135" i="1"/>
  <c r="K82" i="1"/>
  <c r="K199" i="1"/>
  <c r="K86" i="1"/>
  <c r="K52" i="1"/>
  <c r="K182" i="1"/>
  <c r="K12" i="3"/>
  <c r="K11" i="3"/>
  <c r="I12" i="3"/>
  <c r="I11" i="3"/>
  <c r="I10" i="3"/>
  <c r="D11" i="3"/>
  <c r="D12" i="3"/>
  <c r="D10" i="3"/>
  <c r="M167" i="1" l="1"/>
  <c r="E20" i="3" s="1"/>
  <c r="M81" i="1"/>
  <c r="E19" i="3" s="1"/>
  <c r="K167" i="1"/>
  <c r="K81" i="1"/>
  <c r="B216" i="1"/>
  <c r="H31" i="3" s="1"/>
  <c r="K23" i="1" l="1"/>
  <c r="J24" i="1"/>
  <c r="K24" i="1" s="1"/>
  <c r="J25" i="1"/>
  <c r="K25" i="1" s="1"/>
  <c r="J29" i="1"/>
  <c r="K29" i="1" s="1"/>
  <c r="J28" i="1"/>
  <c r="K28" i="1" s="1"/>
  <c r="I29" i="1"/>
  <c r="I28" i="1"/>
  <c r="I27" i="1" s="1"/>
  <c r="I24" i="1"/>
  <c r="I25" i="1"/>
  <c r="I23" i="1"/>
  <c r="I21" i="1" l="1"/>
  <c r="K27" i="1"/>
  <c r="K21" i="1" s="1"/>
  <c r="K22" i="1"/>
  <c r="I22" i="1"/>
  <c r="L24" i="1"/>
  <c r="L28" i="1"/>
  <c r="M28" i="1" s="1"/>
  <c r="L29" i="1"/>
  <c r="M29" i="1" s="1"/>
  <c r="M27" i="1" l="1"/>
  <c r="L23" i="1"/>
  <c r="M23" i="1" s="1"/>
  <c r="L25" i="1"/>
  <c r="M25" i="1" s="1"/>
  <c r="M24" i="1"/>
  <c r="M21" i="1" l="1"/>
  <c r="E18" i="3" s="1"/>
  <c r="M22" i="1"/>
  <c r="I20" i="1"/>
  <c r="K20" i="1"/>
  <c r="K26" i="3" l="1"/>
  <c r="L26" i="3"/>
  <c r="E17" i="3"/>
  <c r="H17" i="3" s="1"/>
  <c r="H26" i="3"/>
  <c r="G26" i="3"/>
  <c r="G28" i="3" s="1"/>
  <c r="I26" i="3"/>
  <c r="G17" i="3" l="1"/>
  <c r="F21" i="3"/>
  <c r="F20" i="3"/>
  <c r="F19" i="3"/>
  <c r="H28" i="3"/>
  <c r="E23" i="3" l="1"/>
  <c r="F18" i="3"/>
  <c r="J25" i="3" l="1"/>
  <c r="K25" i="3"/>
  <c r="K27" i="3" s="1"/>
  <c r="L25" i="3"/>
  <c r="G25" i="3"/>
  <c r="G27" i="3" s="1"/>
  <c r="H25" i="3"/>
  <c r="I25" i="3" l="1"/>
  <c r="L27" i="3"/>
  <c r="I28" i="3"/>
  <c r="J28" i="3" s="1"/>
  <c r="F17" i="3"/>
  <c r="H27" i="3"/>
  <c r="K28" i="3" l="1"/>
  <c r="L28" i="3" s="1"/>
  <c r="M20" i="1" l="1"/>
  <c r="L15" i="1" s="1"/>
  <c r="M214" i="1"/>
</calcChain>
</file>

<file path=xl/sharedStrings.xml><?xml version="1.0" encoding="utf-8"?>
<sst xmlns="http://schemas.openxmlformats.org/spreadsheetml/2006/main" count="1029" uniqueCount="436">
  <si>
    <t>UNID.</t>
  </si>
  <si>
    <t>QUANT.</t>
  </si>
  <si>
    <t>TOTAL</t>
  </si>
  <si>
    <t>ITEM</t>
  </si>
  <si>
    <t>PESO</t>
  </si>
  <si>
    <t>%</t>
  </si>
  <si>
    <t>TABELA</t>
  </si>
  <si>
    <t>CÓDIGO</t>
  </si>
  <si>
    <t>1.</t>
  </si>
  <si>
    <t>1.1.</t>
  </si>
  <si>
    <t>1.2.</t>
  </si>
  <si>
    <t>1.2.1.</t>
  </si>
  <si>
    <t>1.2.1.1.</t>
  </si>
  <si>
    <t>1.2.1.2.</t>
  </si>
  <si>
    <t>1.2.2.</t>
  </si>
  <si>
    <t>1.2.2.1.</t>
  </si>
  <si>
    <t>1.2.2.2.</t>
  </si>
  <si>
    <t>1.2.2.3.</t>
  </si>
  <si>
    <t>1.2.2.4.</t>
  </si>
  <si>
    <t>1.2.2.5.</t>
  </si>
  <si>
    <t>1.2.2.6.</t>
  </si>
  <si>
    <t>1.2.2.7.</t>
  </si>
  <si>
    <t>1.2.2.8.</t>
  </si>
  <si>
    <t>1.3.</t>
  </si>
  <si>
    <t>1.3.1.</t>
  </si>
  <si>
    <t>1.3.1.1.</t>
  </si>
  <si>
    <t>1.3.1.2.</t>
  </si>
  <si>
    <t>1.4.</t>
  </si>
  <si>
    <t>SINAPI</t>
  </si>
  <si>
    <t>72961</t>
  </si>
  <si>
    <t>96622</t>
  </si>
  <si>
    <t>SINAPI-I</t>
  </si>
  <si>
    <t>Composição</t>
  </si>
  <si>
    <t>0001</t>
  </si>
  <si>
    <t>0006</t>
  </si>
  <si>
    <t>0005</t>
  </si>
  <si>
    <t>92270</t>
  </si>
  <si>
    <t>Cotação</t>
  </si>
  <si>
    <t>REGULARIZACAO E COMPACTACAO DE SUBLEITO ATE 20 CM DE ESPESSURA</t>
  </si>
  <si>
    <t>LASTRO COM MATERIAL GRANULAR, APLICAÇÃO EM PISOS OU RADIERS, ESPESSURA DE *5 CM*. AF_08/2017</t>
  </si>
  <si>
    <t>FABRICAÇÃO DE FÔRMA PARA VIGAS, COM MADEIRA SERRADA, E = 25 MM. AF_12/2015</t>
  </si>
  <si>
    <t>M3</t>
  </si>
  <si>
    <t>M2</t>
  </si>
  <si>
    <t>KG</t>
  </si>
  <si>
    <t>M</t>
  </si>
  <si>
    <t>UN</t>
  </si>
  <si>
    <t>SERVIÇOS PRELIMINARES</t>
  </si>
  <si>
    <t>UNITÁRIO</t>
  </si>
  <si>
    <t>PREÇO BASE MÁXIMO</t>
  </si>
  <si>
    <t>PROPOSTA EMPRESA</t>
  </si>
  <si>
    <t>AS PROPOSTAS SOMENTE SERÃO ACEITAS NESTE FORMATO</t>
  </si>
  <si>
    <t>CNPJ:</t>
  </si>
  <si>
    <t>RAZÃO SOCIAL:</t>
  </si>
  <si>
    <t>PR</t>
  </si>
  <si>
    <t>CORONEL VIVIDA</t>
  </si>
  <si>
    <t>DESCONTO</t>
  </si>
  <si>
    <t>PERCENTUAL DADO EM RELAÇÃO AO PREÇO BASE MÁXIMO</t>
  </si>
  <si>
    <t>PERCENTUAL REAL</t>
  </si>
  <si>
    <t>APLICADO EM TODOS OS ITENS DA PLANILHA</t>
  </si>
  <si>
    <t>VALOR FINAL DA PROPOSTA</t>
  </si>
  <si>
    <t>VALOR FINAL</t>
  </si>
  <si>
    <t>DIA DA PROPOSTA</t>
  </si>
  <si>
    <t>APÓS DESCONTOS NOS ITENS</t>
  </si>
  <si>
    <t>ENDEREÇO:</t>
  </si>
  <si>
    <t>NÚMERO:</t>
  </si>
  <si>
    <t>ESTADO:</t>
  </si>
  <si>
    <t>TELEFONE:</t>
  </si>
  <si>
    <t>CEP:</t>
  </si>
  <si>
    <t>CIDADE:</t>
  </si>
  <si>
    <t>DESCRIÇÃO DO SERVIÇO</t>
  </si>
  <si>
    <t>PRAÇA ANGELO MEZZOMO</t>
  </si>
  <si>
    <t>AGENTE PROMOTOR: PREFEITURA MUNICIPAL DE CORONEL VIVIDA-PR</t>
  </si>
  <si>
    <t>500</t>
  </si>
  <si>
    <t>DESCRIÇÃO</t>
  </si>
  <si>
    <t>INVESTIMENTO</t>
  </si>
  <si>
    <t>PERÍODO</t>
  </si>
  <si>
    <t>ACUMULADO</t>
  </si>
  <si>
    <t>CRONOGRAMA GERAL</t>
  </si>
  <si>
    <t>MÊS 01</t>
  </si>
  <si>
    <t>MÊS 02</t>
  </si>
  <si>
    <t>TEL.:</t>
  </si>
  <si>
    <t>MÊS 03</t>
  </si>
  <si>
    <t>MÊS 04</t>
  </si>
  <si>
    <t>MÊS 05</t>
  </si>
  <si>
    <t>Representante Legal / Responsável técnico</t>
  </si>
  <si>
    <t>OBJETO: EXECUÇÃO DA PARTE DE CONSTRUÇÃO CIVIL DA OBRA DA REDE DE ABASTECIMENTO DE ÁGUA NA COMUNIDADE CRISTO REI</t>
  </si>
  <si>
    <t>LOCALIZAÇÃO: COMUNIDADE CRISTO REI, ESTRADA RURAL SANTO TONION, CORONEL VIVIDA/PR</t>
  </si>
  <si>
    <t>ABASTECIMENTO CRISTO REI</t>
  </si>
  <si>
    <t>CSB-01 E ABRIGO DO QUADRO DE COMANDO</t>
  </si>
  <si>
    <t>1.1.1.</t>
  </si>
  <si>
    <t>1.1.1.1.</t>
  </si>
  <si>
    <t>1.1.1.2.</t>
  </si>
  <si>
    <t>1.1.1.3.</t>
  </si>
  <si>
    <t>1.1.1.4.</t>
  </si>
  <si>
    <t>73992/1</t>
  </si>
  <si>
    <t>9540</t>
  </si>
  <si>
    <t>83662</t>
  </si>
  <si>
    <t>LOCACAO CONVENCIONAL DE OBRA, ATRAVÉS DE GABARITO DE TABUAS CORRIDAS PONTALETADAS A CADA 1,50M, SEM REAPROVEITAMENTO</t>
  </si>
  <si>
    <t>ENTRADA DE ENERGIA ELÉTRICA AÉREA MONOFÁSICA 50A COM POSTE DE CONCRETO, INCLUSIVE CABEAMENTO, CAIXA DE PROTEÇÃO PARA MEDIDOR E ATERRAMENTO.</t>
  </si>
  <si>
    <t>EXECUCAO DE DRENO CEGO</t>
  </si>
  <si>
    <t>1.2.1.3.</t>
  </si>
  <si>
    <t>1.2.1.4.</t>
  </si>
  <si>
    <t>1.2.1.5.</t>
  </si>
  <si>
    <t>1.2.1.6.</t>
  </si>
  <si>
    <t>1.2.1.7.</t>
  </si>
  <si>
    <t>1.2.1.8.</t>
  </si>
  <si>
    <t>1.2.1.9.</t>
  </si>
  <si>
    <t>1.2.1.10.</t>
  </si>
  <si>
    <t>1.2.1.11.</t>
  </si>
  <si>
    <t>1.2.1.12.</t>
  </si>
  <si>
    <t>1.2.1.13.</t>
  </si>
  <si>
    <t>1.2.1.14.</t>
  </si>
  <si>
    <t>1.2.1.15.</t>
  </si>
  <si>
    <t>1.2.1.16.</t>
  </si>
  <si>
    <t>1.2.1.17.</t>
  </si>
  <si>
    <t>1.2.1.18.</t>
  </si>
  <si>
    <t>1.2.1.19.</t>
  </si>
  <si>
    <t>1.2.1.20.</t>
  </si>
  <si>
    <t>1.2.1.21.</t>
  </si>
  <si>
    <t>CSB-01 - QUADRO DE COMANDO</t>
  </si>
  <si>
    <t>1.1.2.</t>
  </si>
  <si>
    <t>98228</t>
  </si>
  <si>
    <t>96527</t>
  </si>
  <si>
    <t>96621</t>
  </si>
  <si>
    <t>96536</t>
  </si>
  <si>
    <t>96543</t>
  </si>
  <si>
    <t>96544</t>
  </si>
  <si>
    <t>92741</t>
  </si>
  <si>
    <t>72183</t>
  </si>
  <si>
    <t>87478</t>
  </si>
  <si>
    <t>92759</t>
  </si>
  <si>
    <t>74202/1</t>
  </si>
  <si>
    <t>73968/1</t>
  </si>
  <si>
    <t>87879</t>
  </si>
  <si>
    <t>87775</t>
  </si>
  <si>
    <t>95305</t>
  </si>
  <si>
    <t>95465</t>
  </si>
  <si>
    <t>94992</t>
  </si>
  <si>
    <t>ESTACA BROCA DE CONCRETO, DIÃMETRO DE 20 CM, PROFUNDIDADE DE ATÉ 3 M, ESCAVAÇÃO MANUAL COM TRADO CONCHA, NÃO ARMADA. AF_03/2018</t>
  </si>
  <si>
    <t>ESCAVAÇÃO MANUAL DE VALA PARA VIGA BALDRAME, COM PREVISÃO DE FÔRMA. AF_06/2017</t>
  </si>
  <si>
    <t>LASTRO COM MATERIAL GRANULAR, APLICAÇÃO EM BLOCOS DE COROAMENTO, ESPESSURA DE *5 CM*. AF_08/2017</t>
  </si>
  <si>
    <t>FABRICAÇÃO, MONTAGEM E DESMONTAGEM DE FÔRMA PARA VIGA BALDRAME, EM MADEIRA SERRADA, E=25 MM, 4 UTILIZAÇÕES. AF_06/2017</t>
  </si>
  <si>
    <t>ARMAÇÃO DE BLOCO, VIGA BALDRAME E SAPATA UTILIZANDO AÇO CA-60 DE 5 MM - MONTAGEM. AF_06/2017</t>
  </si>
  <si>
    <t>ARMAÇÃO DE BLOCO, VIGA BALDRAME OU SAPATA UTILIZANDO AÇO CA-50 DE 6,3 MM - MONTAGEM. AF_06/2017</t>
  </si>
  <si>
    <t>CONCRETAGEM DE VIGAS E LAJES, FCK=20 MPA, PARA QUALQUER TIPO DE LAJE COM BALDES EM EDIFICAÇÃO TÉRREA, COM ÁREA MÉDIA DE LAJES MENOR OU IGUAL A 20 M² - LANÇAMENTO, ADENSAMENTO E ACABAMENTO. AF_12/2015</t>
  </si>
  <si>
    <t>PISO EM CONCRETO 20MPA PREPARO MECANICO, ESPESSURA 7 CM, COM ARMACAO EM TELA SOLDADA</t>
  </si>
  <si>
    <t>ALVENARIA DE VEDAÇÃO DE BLOCOS CERÂMICOS FURADOS NA VERTICAL DE 9X19X39CM (ESPESSURA 9CM) DE PAREDES COM ÁREA LÍQUIDA MAIOR OU IGUAL A 6M² SEM VÃOS E ARGAMASSA DE ASSENTAMENTO COM PREPARO MANUAL. AF_06/2014</t>
  </si>
  <si>
    <t>ARMAÇÃO DE PILAR OU VIGA DE UMA ESTRUTURA CONVENCIONAL DE CONCRETO ARMADO EM UM EDIFÍCIO DE MÚLTIPLOS PAVIMENTOS UTILIZANDO AÇO CA-60 DE 5,0 MM - MONTAGEM. AF_12/2015</t>
  </si>
  <si>
    <t>LAJE PRE-MOLDADA P/FORRO, SOBRECARGA 100KG/M2, VAOS ATE 3,50M/E=8CM, C/LAJOTAS E CAP.C/CONC FCK=20MPA, 3CM, INTER-EIXO 38CM, C/ESCORAMENTO (REAPR.3X) E FERRAGEM NEGATIVA</t>
  </si>
  <si>
    <t>MANTA IMPERMEABILIZANTE A BASE DE ASFALTO - FORNECIMENTO E INSTALACAO</t>
  </si>
  <si>
    <t>CHAPISCO APLICADO EM ALVENARIAS E ESTRUTURAS DE CONCRETO INTERNAS, COM COLHER DE PEDREIRO.  ARGAMASSA TRAÇO 1:3 COM PREPARO EM BETONEIRA 400L. AF_06/2014</t>
  </si>
  <si>
    <t>EMBOÇO OU MASSA ÚNICA EM ARGAMASSA TRAÇO 1:2:8, PREPARO MECÂNICO COM BETONEIRA 400 L, APLICADA MANUALMENTE EM PANOS DE FACHADA COM PRESENÇA DE VÃOS, ESPESSURA DE 25 MM. AF_06/2014</t>
  </si>
  <si>
    <t>TEXTURA ACRÍLICA, APLICAÇÃO MANUAL EM PAREDE, UMA DEMÃO. AF_09/2016</t>
  </si>
  <si>
    <t>COBOGO CERAMICO (ELEMENTO VAZADO), 9X20X20CM, ASSENTADO COM ARGAMASSA TRACO 1:4 DE CIMENTO E AREIA</t>
  </si>
  <si>
    <t>EXECUÇÃO DE PASSEIO (CALÇADA) OU PISO DE CONCRETO COM CONCRETO MOLDADO IN LOCO, FEITO EM OBRA, ACABAMENTO CONVENCIONAL, ESPESSURA 6 CM, ARMADO. AF_07/2016</t>
  </si>
  <si>
    <t>1.1.3.</t>
  </si>
  <si>
    <t>CSB-01 - BASE POÇO</t>
  </si>
  <si>
    <t>1.1.3.1.</t>
  </si>
  <si>
    <t>1.1.3.2.</t>
  </si>
  <si>
    <t>1.1.4.</t>
  </si>
  <si>
    <t>CSB-01 - BLOCO DE ANCORAGEM RECALQUE</t>
  </si>
  <si>
    <t>96521</t>
  </si>
  <si>
    <t>96531</t>
  </si>
  <si>
    <t>94964</t>
  </si>
  <si>
    <t>93382</t>
  </si>
  <si>
    <t>1.1.4.1.</t>
  </si>
  <si>
    <t>ESCAVAÇÃO MECANIZADA PARA BLOCO DE COROAMENTO OU SAPATA, COM PREVISÃO DE FÔRMA, COM RETROESCAVADEIRA. AF_06/2017</t>
  </si>
  <si>
    <t>1.1.4.2.</t>
  </si>
  <si>
    <t>FABRICAÇÃO, MONTAGEM E DESMONTAGEM DE FÔRMA PARA BLOCO DE COROAMENTO, EM MADEIRA SERRADA, E=25 MM, 2 UTILIZAÇÕES. AF_06/2017</t>
  </si>
  <si>
    <t>1.1.4.3.</t>
  </si>
  <si>
    <t>CONCRETO FCK = 20MPA, TRAÇO 1:2,7:3 (CIMENTO/ AREIA MÉDIA/ BRITA 1)  - PREPARO MECÂNICO COM BETONEIRA 400 L. AF_07/2016</t>
  </si>
  <si>
    <t>1.1.4.4.</t>
  </si>
  <si>
    <t>REATERRO MANUAL DE VALAS COM COMPACTAÇÃO MECANIZADA. AF_04/2016</t>
  </si>
  <si>
    <t>1.1.5.</t>
  </si>
  <si>
    <t>CSB-01 - FECHAMENTO COM CERCAS</t>
  </si>
  <si>
    <t>98230</t>
  </si>
  <si>
    <t>98229</t>
  </si>
  <si>
    <t>96523</t>
  </si>
  <si>
    <t>96522</t>
  </si>
  <si>
    <t>92269</t>
  </si>
  <si>
    <t>92760</t>
  </si>
  <si>
    <t>4114</t>
  </si>
  <si>
    <t>36799</t>
  </si>
  <si>
    <t>4111</t>
  </si>
  <si>
    <t>346</t>
  </si>
  <si>
    <t>1.1.5.1.</t>
  </si>
  <si>
    <t>ESTACA BROCA DE CONCRETO, DIÂMETRO DE 30 CM, PROFUNDIDADE DE ATÉ 3 M, ESCAVAÇÃO MANUAL COM TRADO CONCHA, NÃO ARMADA. AF_03/2018</t>
  </si>
  <si>
    <t>1.1.5.2.</t>
  </si>
  <si>
    <t>ESTACA BROCA DE CONCRETO, DIÃMETRO DE 25 CM, PROFUNDIDADE DE ATÉ 3 M, ESCAVAÇÃO MANUAL COM TRADO CONCHA, NÃO ARMADA. AF_03/2018</t>
  </si>
  <si>
    <t>1.1.5.3.</t>
  </si>
  <si>
    <t>1.1.5.4.</t>
  </si>
  <si>
    <t>ESCAVAÇÃO MANUAL PARA BLOCO DE COROAMENTO OU SAPATA, COM PREVISÃO DE FÔRMA. AF_06/2017</t>
  </si>
  <si>
    <t>1.1.5.5.</t>
  </si>
  <si>
    <t>ESCAVAÇÃO MANUAL PARA BLOCO DE COROAMENTO OU SAPATA, SEM PREVISÃO DE FÔRMA. AF_06/2017</t>
  </si>
  <si>
    <t>1.1.5.6.</t>
  </si>
  <si>
    <t>1.1.5.7.</t>
  </si>
  <si>
    <t>1.1.5.8.</t>
  </si>
  <si>
    <t>1.1.5.9.</t>
  </si>
  <si>
    <t>1.1.5.10.</t>
  </si>
  <si>
    <t>FABRICAÇÃO DE FÔRMA PARA PILARES E ESTRUTURAS SIMILARES, EM MADEIRA SERRADA, E=25 MM. AF_12/2015</t>
  </si>
  <si>
    <t>1.1.5.11.</t>
  </si>
  <si>
    <t>1.1.5.12.</t>
  </si>
  <si>
    <t>ARMAÇÃO DE PILAR OU VIGA DE UMA ESTRUTURA CONVENCIONAL DE CONCRETO ARMADO EM UM EDIFÍCIO DE MÚLTIPLOS PAVIMENTOS UTILIZANDO AÇO CA-50 DE 6,3 MM - MONTAGEM. AF_12/2015</t>
  </si>
  <si>
    <t>1.1.5.13.</t>
  </si>
  <si>
    <t>1.1.5.14.</t>
  </si>
  <si>
    <t xml:space="preserve">MOURAO CONCRETO CURVO, SECAO "T", H = 2,80 M + CURVA COM 0,45 M, COM FUROS PARA FIOS                                                                                                                                                                                                                                                                                                                                                                                                                      </t>
  </si>
  <si>
    <t xml:space="preserve">UN    </t>
  </si>
  <si>
    <t>1.1.5.15.</t>
  </si>
  <si>
    <t xml:space="preserve">MOURAO DE CONCRETO RETO, TIPO ESTICADOR, *10 X 10* CM, H= 2,50 M                                                                                                                                                                                                                                                                                                                                                                                                                                          </t>
  </si>
  <si>
    <t>1.1.5.16.</t>
  </si>
  <si>
    <t xml:space="preserve">ESCORA PRE-MOLDADA EM CONCRETO, *10 X 10* CM, H = 2,30M                                                                                                                                                                                                                                                                                                                                                                                                                                                   </t>
  </si>
  <si>
    <t>1.1.5.17.</t>
  </si>
  <si>
    <t xml:space="preserve">ARAME DE ACO OVALADO 15 X 17 ( 45,7 KG, 700 KGF), ROLO 1000 M                                                                                                                                                                                                                                                                                                                                                                                                                                             </t>
  </si>
  <si>
    <t xml:space="preserve">KG    </t>
  </si>
  <si>
    <t>1.1.6.</t>
  </si>
  <si>
    <t>68053</t>
  </si>
  <si>
    <t>96624</t>
  </si>
  <si>
    <t>1.1.6.1.</t>
  </si>
  <si>
    <t>FORNECIMENTO/INSTALACAO LONA PLASTICA PRETA, PARA IMPERMEABILIZACAO, ESPESSURA 150 MICRAS.</t>
  </si>
  <si>
    <t>1.1.6.2.</t>
  </si>
  <si>
    <t>LASTRO COM MATERIAL GRANULAR, APLICADO EM PISOS OU RADIERS, ESPESSURA DE *10 CM*. AF_08/2017</t>
  </si>
  <si>
    <t>1.1.7.</t>
  </si>
  <si>
    <t>CSB-01 - PORTÃO DE VEÍCULO  E PORTAS</t>
  </si>
  <si>
    <t>1001</t>
  </si>
  <si>
    <t>73933/4</t>
  </si>
  <si>
    <t>1.1.7.1.</t>
  </si>
  <si>
    <t>PORTÃO DE VEÍCULO - CONFORME PROJETO</t>
  </si>
  <si>
    <t>UND</t>
  </si>
  <si>
    <t>1.1.7.2.</t>
  </si>
  <si>
    <t>PORTA DE FERRO DE ABRIR TIPO BARRA CHATA, COM REQUADRO E GUARNICAO COMPLETA</t>
  </si>
  <si>
    <t>EET-01, CENTRO DE RESERVAÇÃO E TRATAMENTO</t>
  </si>
  <si>
    <t>EET-01 - CASA DE QUÍMICA</t>
  </si>
  <si>
    <t>1.2.2.9.</t>
  </si>
  <si>
    <t>1.2.2.10.</t>
  </si>
  <si>
    <t>1.2.2.11.</t>
  </si>
  <si>
    <t>1.2.2.12.</t>
  </si>
  <si>
    <t>1.2.2.13.</t>
  </si>
  <si>
    <t>1.2.2.14.</t>
  </si>
  <si>
    <t>1.2.2.15.</t>
  </si>
  <si>
    <t>1.2.2.16.</t>
  </si>
  <si>
    <t>1.2.2.17.</t>
  </si>
  <si>
    <t>1.2.2.18.</t>
  </si>
  <si>
    <t>1.2.2.19.</t>
  </si>
  <si>
    <t>1.2.2.20.</t>
  </si>
  <si>
    <t>1.2.2.21.</t>
  </si>
  <si>
    <t>EET-01 - CASA DE QUÍMICA - BLOCO DE ANCORAGEM</t>
  </si>
  <si>
    <t>1.2.3.</t>
  </si>
  <si>
    <t>1.2.3.1.</t>
  </si>
  <si>
    <t>1.2.3.2.</t>
  </si>
  <si>
    <t>1.2.3.3.</t>
  </si>
  <si>
    <t>1.2.3.4.</t>
  </si>
  <si>
    <t>1.2.4.</t>
  </si>
  <si>
    <t>EET-01 - CASA DE QUÍMICA - TRATAMENTO - SUPORTE CX. D'ÁGUA</t>
  </si>
  <si>
    <t>73994/1</t>
  </si>
  <si>
    <t>92481</t>
  </si>
  <si>
    <t>1.2.4.1.</t>
  </si>
  <si>
    <t>1.2.4.2.</t>
  </si>
  <si>
    <t>1.2.4.3.</t>
  </si>
  <si>
    <t>1.2.4.4.</t>
  </si>
  <si>
    <t>1.2.4.5.</t>
  </si>
  <si>
    <t>1.2.4.6.</t>
  </si>
  <si>
    <t>ARMACAO EM TELA DE ACO SOLDADA NERVURADA Q-138, ACO CA-60, 4,2MM, MALHA 10X10CM</t>
  </si>
  <si>
    <t>1.2.4.7.</t>
  </si>
  <si>
    <t>MONTAGEM E DESMONTAGEM DE FÔRMA DE LAJE MACIÇA COM ÁREA MÉDIA MENOR OU IGUAL A 20 M², PÉ-DIREITO SIMPLES, EM MADEIRA SERRADA, 1 UTILIZAÇÃO. AF_12/2015</t>
  </si>
  <si>
    <t>1.2.5.</t>
  </si>
  <si>
    <t>EET-01 - CASA DE QUÍMICA - TRATAMENTO - CAIXA DE VÁLVULAS</t>
  </si>
  <si>
    <t>79480</t>
  </si>
  <si>
    <t>87518</t>
  </si>
  <si>
    <t>87893</t>
  </si>
  <si>
    <t>87794</t>
  </si>
  <si>
    <t>94103</t>
  </si>
  <si>
    <t>96995</t>
  </si>
  <si>
    <t>1.2.5.1.</t>
  </si>
  <si>
    <t>ESCAVACAO MECANICA CAMPO ABERTO EM SOLO EXCETO ROCHA ATE 2,00M PROFUNDIDADE</t>
  </si>
  <si>
    <t>1.2.5.2.</t>
  </si>
  <si>
    <t>ALVENARIA DE VEDAÇÃO DE BLOCOS CERÂMICOS FURADOS NA HORIZONTAL DE 14X9X19CM (ESPESSURA 14CM, BLOCO DEITADO) DE PAREDES COM ÁREA LÍQUIDA MENOR QUE 6M² COM VÃOS E ARGAMASSA DE ASSENTAMENTO COM PREPARO MANUAL. AF_06/2014</t>
  </si>
  <si>
    <t>1.2.5.3.</t>
  </si>
  <si>
    <t>CHAPISCO APLICADO EM ALVENARIA (SEM PRESENÇA DE VÃOS) E ESTRUTURAS DE CONCRETO DE FACHADA, COM COLHER DE PEDREIRO.  ARGAMASSA TRAÇO 1:3 COM PREPARO MANUAL. AF_06/2014</t>
  </si>
  <si>
    <t>1.2.5.4.</t>
  </si>
  <si>
    <t>EMBOÇO OU MASSA ÚNICA EM ARGAMASSA TRAÇO 1:2:8, PREPARO MANUAL, APLICADA MANUALMENTE EM PANOS CEGOS DE FACHADA (SEM PRESENÇA DE VÃOS), ESPESSURA DE 25 MM. AF_06/2014</t>
  </si>
  <si>
    <t>1.2.5.5.</t>
  </si>
  <si>
    <t>LASTRO DE VALA COM PREPARO DE FUNDO, LARGURA MENOR QUE 1,5 M, COM CAMADA DE BRITA, LANÇAMENTO MANUAL, EM LOCAL COM NÍVEL BAIXO DE INTERFERÊNCIA. AF_06/2016</t>
  </si>
  <si>
    <t>1.2.5.6.</t>
  </si>
  <si>
    <t>REATERRO MANUAL APILOADO COM SOQUETE. AF_10/2017</t>
  </si>
  <si>
    <t>1.2.5.7.</t>
  </si>
  <si>
    <t>TAMPA DE CONCRETO ARMADO 34x100x5CM PARA CAIXA DE VÁLVULAS</t>
  </si>
  <si>
    <t>1.2.6.</t>
  </si>
  <si>
    <t>EET-01 - BASE RESERVATÓRIO RAP-01 E RAP-02</t>
  </si>
  <si>
    <t>92786</t>
  </si>
  <si>
    <t>92787</t>
  </si>
  <si>
    <t>92271</t>
  </si>
  <si>
    <t>1.2.6.1.</t>
  </si>
  <si>
    <t>1.2.6.2.</t>
  </si>
  <si>
    <t>ARMAÇÃO DE LAJE DE UMA ESTRUTURA CONVENCIONAL DE CONCRETO ARMADO EM UMA EDIFICAÇÃO TÉRREA OU SOBRADO UTILIZANDO AÇO CA-50 DE 8,0 MM - MONTAGEM. AF_12/2015</t>
  </si>
  <si>
    <t>1.2.6.3.</t>
  </si>
  <si>
    <t>ARMAÇÃO DE LAJE DE UMA ESTRUTURA CONVENCIONAL DE CONCRETO ARMADO EM UMA EDIFICAÇÃO TÉRREA OU SOBRADO UTILIZANDO AÇO CA-50 DE 10,0 MM - MONTAGEM. AF_12/2015</t>
  </si>
  <si>
    <t>1.2.6.4.</t>
  </si>
  <si>
    <t>FABRICAÇÃO DE FÔRMA PARA LAJES, EM MADEIRA SERRADA, E=25 MM. AF_12/2015</t>
  </si>
  <si>
    <t>1.2.6.5.</t>
  </si>
  <si>
    <t>CONCRETAGEM DE RADIER, PISO OU LAJE SOBRE SOLO, FCK 25 MPA, PARA ESPESSURA DE 20 CM - BOMBEAMENTO, LANÇAMENTO, ADENSAMENTO E ACABAMENTO.</t>
  </si>
  <si>
    <t>1.2.7.</t>
  </si>
  <si>
    <t>EET-01 - BASE RESERVATÓRIOS - BLOCOS DE ANCORAGEM</t>
  </si>
  <si>
    <t>1.2.7.1.</t>
  </si>
  <si>
    <t>1.2.7.2.</t>
  </si>
  <si>
    <t>1.2.7.3.</t>
  </si>
  <si>
    <t>1.2.7.4.</t>
  </si>
  <si>
    <t>1.2.8.</t>
  </si>
  <si>
    <t>EET-01 - BASE RESERVATÓRIOS - BLOCOS DE APOIO</t>
  </si>
  <si>
    <t>1.2.8.1.</t>
  </si>
  <si>
    <t>1.2.8.2.</t>
  </si>
  <si>
    <t>1.2.9.</t>
  </si>
  <si>
    <t>EET-01 - FECHAMENTO COM CERCAS</t>
  </si>
  <si>
    <t>1.2.9.1.</t>
  </si>
  <si>
    <t>1.2.9.2.</t>
  </si>
  <si>
    <t>1.2.9.3.</t>
  </si>
  <si>
    <t>1.2.9.4.</t>
  </si>
  <si>
    <t>1.2.9.5.</t>
  </si>
  <si>
    <t>1.2.9.6.</t>
  </si>
  <si>
    <t>1.2.9.7.</t>
  </si>
  <si>
    <t>1.2.9.8.</t>
  </si>
  <si>
    <t>1.2.9.9.</t>
  </si>
  <si>
    <t>1.2.9.10.</t>
  </si>
  <si>
    <t>1.2.9.11.</t>
  </si>
  <si>
    <t>1.2.9.12.</t>
  </si>
  <si>
    <t>1.2.9.13.</t>
  </si>
  <si>
    <t>1.2.9.14.</t>
  </si>
  <si>
    <t>1.2.9.15.</t>
  </si>
  <si>
    <t>1.2.9.16.</t>
  </si>
  <si>
    <t>1.2.9.17.</t>
  </si>
  <si>
    <t>1.2.10.</t>
  </si>
  <si>
    <t>EET-01 - PÁTIO (LONA + CAMADA DE BRITA)</t>
  </si>
  <si>
    <t>1.2.10.1.</t>
  </si>
  <si>
    <t>1.2.10.2.</t>
  </si>
  <si>
    <t>1.2.11.</t>
  </si>
  <si>
    <t>EET-01 - PORTÃO DE PEDESTRES E PORTAS</t>
  </si>
  <si>
    <t>1002</t>
  </si>
  <si>
    <t>1.2.11.1.</t>
  </si>
  <si>
    <t>PORTÃO DE PEDESTRES - CONFORME PROJETO</t>
  </si>
  <si>
    <t>1.2.11.2.</t>
  </si>
  <si>
    <t>RESERVATÓRIO APOIADO - RAP-03</t>
  </si>
  <si>
    <t>1.3.2.</t>
  </si>
  <si>
    <t>BASE DO RESERVATÓRIO</t>
  </si>
  <si>
    <t>1.3.2.1.</t>
  </si>
  <si>
    <t>1.3.2.2.</t>
  </si>
  <si>
    <t>1.3.2.3.</t>
  </si>
  <si>
    <t>1.3.2.4.</t>
  </si>
  <si>
    <t>1.3.2.5.</t>
  </si>
  <si>
    <t>1.3.3.</t>
  </si>
  <si>
    <t>RAP-03 - BASE RESERVATÓRIO - BLOCO DE ANCORAGEM</t>
  </si>
  <si>
    <t>1.3.3.1.</t>
  </si>
  <si>
    <t>1.3.3.2.</t>
  </si>
  <si>
    <t>1.3.3.3.</t>
  </si>
  <si>
    <t>1.3.3.4.</t>
  </si>
  <si>
    <t>1.3.4.</t>
  </si>
  <si>
    <t>RAP-03 - FECHAMENTO COM CERCAS</t>
  </si>
  <si>
    <t>1.3.4.1.</t>
  </si>
  <si>
    <t>1.3.4.2.</t>
  </si>
  <si>
    <t>1.3.4.3.</t>
  </si>
  <si>
    <t>1.3.4.4.</t>
  </si>
  <si>
    <t>1.3.4.5.</t>
  </si>
  <si>
    <t>1.3.4.6.</t>
  </si>
  <si>
    <t>1.3.4.7.</t>
  </si>
  <si>
    <t>1.3.4.8.</t>
  </si>
  <si>
    <t>1.3.4.9.</t>
  </si>
  <si>
    <t>1.3.4.10.</t>
  </si>
  <si>
    <t>1.3.4.11.</t>
  </si>
  <si>
    <t>1.3.4.12.</t>
  </si>
  <si>
    <t>1.3.4.13.</t>
  </si>
  <si>
    <t>1.3.4.14.</t>
  </si>
  <si>
    <t>1.3.4.15.</t>
  </si>
  <si>
    <t>1.3.4.16.</t>
  </si>
  <si>
    <t>1.3.5.</t>
  </si>
  <si>
    <t>RAP-03 - PÁTIO (LONA + CAMADA DE BRITA)</t>
  </si>
  <si>
    <t>1.3.5.1.</t>
  </si>
  <si>
    <t>1.3.5.2.</t>
  </si>
  <si>
    <t>1.3.6.</t>
  </si>
  <si>
    <t>RAP-03 - PORTÃO DE PEDESTRES</t>
  </si>
  <si>
    <t>1.3.6.1.</t>
  </si>
  <si>
    <t>VÁLVULAS REDUTORAS DE PRESSÃO E REGISTROS DE MANOBRA</t>
  </si>
  <si>
    <t>6171</t>
  </si>
  <si>
    <t>0003</t>
  </si>
  <si>
    <t>1.4.0.1.</t>
  </si>
  <si>
    <t>1.4.0.2.</t>
  </si>
  <si>
    <t>1.4.0.3.</t>
  </si>
  <si>
    <t>1.4.0.4.</t>
  </si>
  <si>
    <t>1.4.0.5.</t>
  </si>
  <si>
    <t>1.4.0.6.</t>
  </si>
  <si>
    <t>1.4.0.7.</t>
  </si>
  <si>
    <t>TAMPA DE CONCRETO ARMADO 60X60X5CM PARA CAIXA</t>
  </si>
  <si>
    <t>1.4.0.8.</t>
  </si>
  <si>
    <t>TAMPA DE CONCRETO ARMADO 155x135x5CM PARA VRP</t>
  </si>
  <si>
    <t>1.4.0.9.</t>
  </si>
  <si>
    <t>EXECUÇÃO DE REGISTRO DE MANOBRA, COM TUBO DE CONCRETO, DIÂMETRO DE 300MM, COM LASTRO, REATERRO E TAMPA, CONFORME PROJETO.</t>
  </si>
  <si>
    <t>PREFEITURA MUNICIPAL</t>
  </si>
  <si>
    <t>xxxxxxxxxxxxxx</t>
  </si>
  <si>
    <t>Eng. Civil CREA-PR xx.xxx / D</t>
  </si>
  <si>
    <t>RG nº. xxxxxxx SSP/PR</t>
  </si>
  <si>
    <t>OBJETO: REFORMA E READEQUAÇÃO DO BARRACÃO USILIXO</t>
  </si>
  <si>
    <t>LOCALIZAÇÃO: BR-158, KM 6, CORONEL VIVIDA – PR</t>
  </si>
  <si>
    <t>QUADRO DE COMPOSIÇÃO DO BDI</t>
  </si>
  <si>
    <t>TIPO DE OBRA (CONFORME ACÓRDÃO 2.622/2013 - TCU): CONSTRUÇÃO E REFORMA DE EDIFÍCIOS</t>
  </si>
  <si>
    <t>INTERVALO DE ADMISSIBILIDADE</t>
  </si>
  <si>
    <t>ITENS</t>
  </si>
  <si>
    <t>SIGLAS</t>
  </si>
  <si>
    <t>% ADOTADO</t>
  </si>
  <si>
    <t>SITUAÇÃO</t>
  </si>
  <si>
    <t>1º Quartil</t>
  </si>
  <si>
    <t>Médio</t>
  </si>
  <si>
    <t>3º Quartil</t>
  </si>
  <si>
    <t>ADMINISTRAÇÃO CENTRAL</t>
  </si>
  <si>
    <t>AC</t>
  </si>
  <si>
    <t>-</t>
  </si>
  <si>
    <t>SEGURO E GARANTIA DO EMPREENDIMENTO</t>
  </si>
  <si>
    <t>SG</t>
  </si>
  <si>
    <t>RISCO</t>
  </si>
  <si>
    <t>R</t>
  </si>
  <si>
    <t>DESPESAS FINANCEIRAS</t>
  </si>
  <si>
    <t>DF</t>
  </si>
  <si>
    <t>LUCRO</t>
  </si>
  <si>
    <t>L</t>
  </si>
  <si>
    <t>TRIBUTOS</t>
  </si>
  <si>
    <t>PIS (geralmente 0,65%)</t>
  </si>
  <si>
    <t>T</t>
  </si>
  <si>
    <t>PIS</t>
  </si>
  <si>
    <t>COFINS (geralmente 3,00%)</t>
  </si>
  <si>
    <t>COFINS</t>
  </si>
  <si>
    <t>ISS (legislação municipal)</t>
  </si>
  <si>
    <t>ISS</t>
  </si>
  <si>
    <t>CPRB</t>
  </si>
  <si>
    <t>BDI SEM DESONERAÇÃO (Fórmula Acórdão TCU)</t>
  </si>
  <si>
    <t>BDI PAD</t>
  </si>
  <si>
    <t>BDI COM DESONERAÇÃO</t>
  </si>
  <si>
    <t>BDI DES</t>
  </si>
  <si>
    <t>Os valores de BDI foram calculados com o emprego da fórmula:</t>
  </si>
  <si>
    <r>
      <t xml:space="preserve">Declaro, para os devidos fins, que, conforme legislação tributária municipal, a </t>
    </r>
    <r>
      <rPr>
        <b/>
        <sz val="11"/>
        <color indexed="8"/>
        <rFont val="Arial"/>
        <family val="2"/>
      </rPr>
      <t>base de cálculo do ISS</t>
    </r>
    <r>
      <rPr>
        <sz val="11"/>
        <color indexed="8"/>
        <rFont val="Arial"/>
        <family val="2"/>
      </rPr>
      <t xml:space="preserve"> corresponde a </t>
    </r>
    <r>
      <rPr>
        <b/>
        <sz val="11"/>
        <color indexed="8"/>
        <rFont val="Arial"/>
        <family val="2"/>
      </rPr>
      <t>60%</t>
    </r>
    <r>
      <rPr>
        <sz val="11"/>
        <color indexed="8"/>
        <rFont val="Arial"/>
        <family val="2"/>
      </rPr>
      <t xml:space="preserve">, com a respectiva alíquota de </t>
    </r>
    <r>
      <rPr>
        <b/>
        <sz val="11"/>
        <color indexed="8"/>
        <rFont val="Arial"/>
        <family val="2"/>
      </rPr>
      <t>5%</t>
    </r>
    <r>
      <rPr>
        <sz val="11"/>
        <color indexed="8"/>
        <rFont val="Arial"/>
        <family val="2"/>
      </rPr>
      <t>.</t>
    </r>
  </si>
  <si>
    <t>OBSERVAÇÕES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</si>
</sst>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R$&quot;* #,##0.00_-;\-&quot;R$&quot;* #,##0.00_-;_-&quot;R$&quot;* &quot;-&quot;??_-;_-@_-"/>
    <numFmt numFmtId="165" formatCode="&quot;&quot;00&quot;.&quot;000&quot;.&quot;000&quot;/&quot;0000\-00"/>
    <numFmt numFmtId="166" formatCode="00&quot;.&quot;000\-000"/>
    <numFmt numFmtId="167" formatCode="[&lt;=9999999]##\-####;\(##\)\ ####\-####"/>
    <numFmt numFmtId="168" formatCode="0.000\ %"/>
  </numFmts>
  <fonts count="28" x14ac:knownFonts="1">
    <font>
      <sz val="11"/>
      <color theme="1"/>
      <name val="Calibri"/>
      <family val="2"/>
      <scheme val="minor"/>
    </font>
    <font>
      <sz val="8"/>
      <name val="Arial"/>
      <family val="2"/>
    </font>
    <font>
      <b/>
      <sz val="8"/>
      <name val="Arial"/>
      <family val="2"/>
    </font>
    <font>
      <b/>
      <sz val="10"/>
      <name val="Arial"/>
      <family val="2"/>
    </font>
    <font>
      <b/>
      <sz val="10"/>
      <color rgb="FFFF0000"/>
      <name val="Arial"/>
      <family val="2"/>
    </font>
    <font>
      <b/>
      <sz val="12"/>
      <color rgb="FFC00000"/>
      <name val="Arial"/>
      <family val="2"/>
    </font>
    <font>
      <sz val="11"/>
      <color theme="1"/>
      <name val="Calibri"/>
      <family val="2"/>
      <scheme val="minor"/>
    </font>
    <font>
      <b/>
      <sz val="12"/>
      <color theme="1"/>
      <name val="Arial"/>
      <family val="2"/>
    </font>
    <font>
      <b/>
      <sz val="11"/>
      <name val="Arial"/>
      <family val="2"/>
    </font>
    <font>
      <sz val="11"/>
      <name val="Arial"/>
      <family val="2"/>
    </font>
    <font>
      <sz val="11"/>
      <color theme="1"/>
      <name val="Arial"/>
      <family val="2"/>
    </font>
    <font>
      <sz val="9"/>
      <color theme="1"/>
      <name val="Arial"/>
      <family val="2"/>
    </font>
    <font>
      <sz val="14"/>
      <color theme="1"/>
      <name val="Arial"/>
      <family val="2"/>
    </font>
    <font>
      <b/>
      <sz val="14"/>
      <color theme="1"/>
      <name val="Arial"/>
      <family val="2"/>
    </font>
    <font>
      <b/>
      <sz val="10"/>
      <color theme="1"/>
      <name val="Arial"/>
      <family val="2"/>
    </font>
    <font>
      <b/>
      <sz val="8"/>
      <color rgb="FFFF0000"/>
      <name val="Arial"/>
      <family val="2"/>
    </font>
    <font>
      <b/>
      <sz val="14"/>
      <name val="Arial"/>
      <family val="2"/>
    </font>
    <font>
      <b/>
      <sz val="20"/>
      <color rgb="FFC00000"/>
      <name val="Arial"/>
      <family val="2"/>
    </font>
    <font>
      <b/>
      <sz val="13"/>
      <color theme="1"/>
      <name val="Arial"/>
      <family val="2"/>
    </font>
    <font>
      <b/>
      <sz val="8"/>
      <color theme="1"/>
      <name val="Arial"/>
      <family val="2"/>
    </font>
    <font>
      <b/>
      <sz val="9"/>
      <name val="Arial"/>
      <family val="2"/>
    </font>
    <font>
      <sz val="9"/>
      <name val="Arial"/>
      <family val="2"/>
    </font>
    <font>
      <sz val="10"/>
      <color indexed="8"/>
      <name val="Calibri"/>
      <family val="2"/>
    </font>
    <font>
      <sz val="11"/>
      <color indexed="8"/>
      <name val="Arial"/>
      <family val="2"/>
    </font>
    <font>
      <b/>
      <sz val="11"/>
      <color indexed="8"/>
      <name val="Arial"/>
      <family val="2"/>
    </font>
    <font>
      <sz val="10"/>
      <name val="Arial"/>
      <family val="2"/>
    </font>
    <font>
      <b/>
      <sz val="12"/>
      <color indexed="8"/>
      <name val="Arial"/>
      <family val="2"/>
    </font>
    <font>
      <sz val="10"/>
      <color indexed="8"/>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EFEDA"/>
        <bgColor indexed="64"/>
      </patternFill>
    </fill>
    <fill>
      <patternFill patternType="solid">
        <fgColor rgb="FFFFFFFF"/>
        <bgColor indexed="64"/>
      </patternFill>
    </fill>
  </fills>
  <borders count="6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top/>
      <bottom style="hair">
        <color indexed="64"/>
      </bottom>
      <diagonal/>
    </border>
    <border>
      <left/>
      <right/>
      <top style="thin">
        <color indexed="64"/>
      </top>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top style="hair">
        <color indexed="64"/>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bottom style="hair">
        <color indexed="64"/>
      </bottom>
      <diagonal/>
    </border>
    <border>
      <left/>
      <right/>
      <top style="hair">
        <color auto="1"/>
      </top>
      <bottom/>
      <diagonal/>
    </border>
    <border>
      <left/>
      <right style="hair">
        <color indexed="64"/>
      </right>
      <top style="hair">
        <color indexed="64"/>
      </top>
      <bottom style="hair">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thin">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style="thin">
        <color indexed="64"/>
      </right>
      <top/>
      <bottom style="hair">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3">
    <xf numFmtId="0" fontId="0" fillId="0" borderId="0"/>
    <xf numFmtId="9" fontId="6" fillId="0" borderId="0" applyFont="0" applyFill="0" applyBorder="0" applyAlignment="0" applyProtection="0"/>
    <xf numFmtId="0" fontId="25" fillId="0" borderId="0"/>
  </cellStyleXfs>
  <cellXfs count="246">
    <xf numFmtId="0" fontId="0" fillId="0" borderId="0" xfId="0"/>
    <xf numFmtId="0" fontId="10" fillId="0" borderId="0" xfId="0" applyFont="1" applyAlignment="1">
      <alignment vertical="center"/>
    </xf>
    <xf numFmtId="0" fontId="10" fillId="0" borderId="0" xfId="0" applyFont="1" applyAlignment="1">
      <alignment horizontal="center" vertical="center"/>
    </xf>
    <xf numFmtId="0" fontId="10" fillId="0" borderId="0" xfId="0" applyFont="1" applyBorder="1" applyAlignment="1">
      <alignment vertical="center"/>
    </xf>
    <xf numFmtId="0" fontId="2" fillId="4" borderId="2" xfId="0" applyFont="1" applyFill="1" applyBorder="1" applyAlignment="1" applyProtection="1">
      <alignment vertical="center"/>
    </xf>
    <xf numFmtId="0" fontId="2" fillId="4" borderId="3"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3" xfId="0" applyFont="1" applyFill="1" applyBorder="1" applyAlignment="1" applyProtection="1">
      <alignment vertical="center"/>
    </xf>
    <xf numFmtId="164" fontId="2" fillId="2" borderId="14" xfId="0" applyNumberFormat="1" applyFont="1" applyFill="1" applyBorder="1" applyAlignment="1" applyProtection="1">
      <alignment vertical="center"/>
    </xf>
    <xf numFmtId="0" fontId="1" fillId="5" borderId="1" xfId="0" applyFont="1" applyFill="1" applyBorder="1" applyAlignment="1" applyProtection="1">
      <alignment horizontal="center" vertical="center"/>
    </xf>
    <xf numFmtId="164" fontId="1" fillId="5" borderId="15" xfId="0" applyNumberFormat="1" applyFont="1" applyFill="1" applyBorder="1" applyAlignment="1" applyProtection="1">
      <alignment vertical="center"/>
    </xf>
    <xf numFmtId="49" fontId="1" fillId="5" borderId="1" xfId="0" applyNumberFormat="1" applyFont="1" applyFill="1" applyBorder="1" applyAlignment="1" applyProtection="1">
      <alignment horizontal="center" vertical="center"/>
    </xf>
    <xf numFmtId="0" fontId="1" fillId="5" borderId="1" xfId="0" applyFont="1" applyFill="1" applyBorder="1" applyAlignment="1" applyProtection="1">
      <alignment horizontal="justify" vertical="center" wrapText="1"/>
    </xf>
    <xf numFmtId="168" fontId="10" fillId="0" borderId="0" xfId="1" applyNumberFormat="1" applyFont="1" applyFill="1" applyBorder="1" applyAlignment="1" applyProtection="1">
      <alignment vertical="center"/>
    </xf>
    <xf numFmtId="0" fontId="16" fillId="0" borderId="0" xfId="0" applyFont="1" applyFill="1" applyBorder="1" applyAlignment="1" applyProtection="1">
      <alignment vertical="center" wrapText="1"/>
    </xf>
    <xf numFmtId="0" fontId="16" fillId="0" borderId="9" xfId="0" applyFont="1" applyFill="1" applyBorder="1" applyAlignment="1" applyProtection="1">
      <alignment vertical="center" wrapText="1"/>
    </xf>
    <xf numFmtId="0" fontId="8" fillId="0" borderId="0" xfId="0" applyFont="1" applyFill="1" applyBorder="1" applyAlignment="1" applyProtection="1">
      <alignment horizontal="right" vertical="center" wrapText="1"/>
    </xf>
    <xf numFmtId="164" fontId="1" fillId="5" borderId="2" xfId="0" applyNumberFormat="1" applyFont="1" applyFill="1" applyBorder="1" applyAlignment="1" applyProtection="1">
      <alignment vertical="center"/>
    </xf>
    <xf numFmtId="164" fontId="2" fillId="2" borderId="3" xfId="0" applyNumberFormat="1" applyFont="1" applyFill="1" applyBorder="1" applyAlignment="1" applyProtection="1">
      <alignment vertical="center"/>
    </xf>
    <xf numFmtId="0" fontId="5" fillId="0" borderId="0" xfId="0" applyFont="1" applyFill="1" applyBorder="1" applyAlignment="1" applyProtection="1">
      <alignment vertical="center" wrapText="1"/>
    </xf>
    <xf numFmtId="49" fontId="8" fillId="7" borderId="0" xfId="0" applyNumberFormat="1" applyFont="1" applyFill="1" applyBorder="1" applyAlignment="1" applyProtection="1">
      <alignment horizontal="center" vertical="center"/>
      <protection locked="0"/>
    </xf>
    <xf numFmtId="166" fontId="8" fillId="7" borderId="0" xfId="0" applyNumberFormat="1" applyFont="1" applyFill="1" applyBorder="1" applyAlignment="1" applyProtection="1">
      <alignment horizontal="center" vertical="center"/>
      <protection locked="0"/>
    </xf>
    <xf numFmtId="167" fontId="8" fillId="7" borderId="0" xfId="0" applyNumberFormat="1" applyFont="1" applyFill="1" applyBorder="1" applyAlignment="1" applyProtection="1">
      <alignment horizontal="center" vertical="center"/>
      <protection locked="0"/>
    </xf>
    <xf numFmtId="4" fontId="1" fillId="0" borderId="0" xfId="0" applyNumberFormat="1" applyFont="1" applyFill="1" applyBorder="1" applyAlignment="1" applyProtection="1">
      <alignment vertical="center"/>
    </xf>
    <xf numFmtId="0" fontId="10" fillId="0" borderId="0" xfId="0" applyFont="1" applyAlignment="1" applyProtection="1">
      <alignment vertical="center"/>
    </xf>
    <xf numFmtId="0" fontId="12" fillId="0" borderId="0" xfId="0" applyFont="1" applyAlignment="1" applyProtection="1">
      <alignment vertical="center"/>
    </xf>
    <xf numFmtId="0" fontId="12" fillId="0" borderId="0" xfId="0" applyFont="1" applyBorder="1" applyAlignment="1" applyProtection="1">
      <alignment vertical="center"/>
    </xf>
    <xf numFmtId="4" fontId="9" fillId="0" borderId="0" xfId="0" applyNumberFormat="1" applyFont="1" applyFill="1" applyBorder="1" applyAlignment="1" applyProtection="1">
      <alignment vertical="center"/>
    </xf>
    <xf numFmtId="0" fontId="10" fillId="0" borderId="0" xfId="0" applyFont="1" applyBorder="1" applyAlignment="1" applyProtection="1">
      <alignment vertical="center"/>
    </xf>
    <xf numFmtId="0" fontId="11" fillId="0" borderId="0" xfId="0" applyFont="1" applyBorder="1" applyAlignment="1" applyProtection="1">
      <alignment vertical="center"/>
    </xf>
    <xf numFmtId="0" fontId="10" fillId="0" borderId="0" xfId="0" applyFont="1" applyFill="1" applyAlignment="1" applyProtection="1">
      <alignment vertical="center"/>
    </xf>
    <xf numFmtId="0" fontId="7" fillId="0" borderId="0" xfId="0" applyFont="1" applyFill="1" applyBorder="1" applyAlignment="1" applyProtection="1">
      <alignment vertical="center"/>
    </xf>
    <xf numFmtId="164" fontId="4" fillId="3" borderId="26" xfId="0" applyNumberFormat="1" applyFont="1" applyFill="1" applyBorder="1" applyAlignment="1" applyProtection="1">
      <alignment horizontal="center" vertical="center"/>
    </xf>
    <xf numFmtId="164" fontId="4" fillId="4" borderId="26" xfId="0" applyNumberFormat="1" applyFont="1" applyFill="1" applyBorder="1" applyAlignment="1" applyProtection="1">
      <alignment horizontal="center" vertical="center"/>
    </xf>
    <xf numFmtId="164" fontId="2" fillId="4" borderId="27" xfId="0" applyNumberFormat="1" applyFont="1" applyFill="1" applyBorder="1" applyAlignment="1" applyProtection="1">
      <alignment vertical="center"/>
    </xf>
    <xf numFmtId="164" fontId="15" fillId="5" borderId="26" xfId="0" applyNumberFormat="1" applyFont="1" applyFill="1" applyBorder="1" applyAlignment="1" applyProtection="1">
      <alignment horizontal="center" vertical="center"/>
    </xf>
    <xf numFmtId="164" fontId="1" fillId="5" borderId="28" xfId="0" applyNumberFormat="1" applyFont="1" applyFill="1" applyBorder="1" applyAlignment="1" applyProtection="1">
      <alignment vertical="center"/>
    </xf>
    <xf numFmtId="164" fontId="4" fillId="2" borderId="26" xfId="0" applyNumberFormat="1" applyFont="1" applyFill="1" applyBorder="1" applyAlignment="1" applyProtection="1">
      <alignment horizontal="center" vertical="center"/>
    </xf>
    <xf numFmtId="164" fontId="2" fillId="2" borderId="27" xfId="0" applyNumberFormat="1" applyFont="1" applyFill="1" applyBorder="1" applyAlignment="1" applyProtection="1">
      <alignment vertical="center"/>
    </xf>
    <xf numFmtId="164" fontId="3" fillId="7" borderId="30" xfId="0" applyNumberFormat="1" applyFont="1" applyFill="1" applyBorder="1" applyAlignment="1" applyProtection="1">
      <alignment vertical="center"/>
      <protection locked="0"/>
    </xf>
    <xf numFmtId="164" fontId="2" fillId="2" borderId="30" xfId="0" applyNumberFormat="1" applyFont="1" applyFill="1" applyBorder="1" applyAlignment="1" applyProtection="1">
      <alignment vertical="center"/>
    </xf>
    <xf numFmtId="0" fontId="2" fillId="4" borderId="32" xfId="0" applyFont="1" applyFill="1" applyBorder="1" applyAlignment="1" applyProtection="1">
      <alignment vertical="center"/>
    </xf>
    <xf numFmtId="164" fontId="1" fillId="5" borderId="11" xfId="0" applyNumberFormat="1" applyFont="1" applyFill="1" applyBorder="1" applyAlignment="1" applyProtection="1">
      <alignment vertical="center"/>
    </xf>
    <xf numFmtId="0" fontId="2" fillId="2" borderId="32" xfId="0" applyFont="1" applyFill="1" applyBorder="1" applyAlignment="1" applyProtection="1">
      <alignment vertical="center"/>
    </xf>
    <xf numFmtId="0" fontId="3" fillId="0" borderId="0" xfId="0" applyFont="1" applyFill="1" applyBorder="1" applyAlignment="1" applyProtection="1">
      <alignment vertical="center" wrapText="1"/>
    </xf>
    <xf numFmtId="0" fontId="2" fillId="3" borderId="12" xfId="0" applyFont="1" applyFill="1" applyBorder="1" applyAlignment="1" applyProtection="1">
      <alignment vertical="center"/>
    </xf>
    <xf numFmtId="0" fontId="2" fillId="3" borderId="9" xfId="0" applyFont="1" applyFill="1" applyBorder="1" applyAlignment="1" applyProtection="1">
      <alignment vertical="center"/>
    </xf>
    <xf numFmtId="164" fontId="2" fillId="3" borderId="33" xfId="0" applyNumberFormat="1" applyFont="1" applyFill="1" applyBorder="1" applyAlignment="1" applyProtection="1">
      <alignment vertical="center"/>
    </xf>
    <xf numFmtId="164" fontId="2" fillId="3" borderId="9" xfId="0" applyNumberFormat="1" applyFont="1" applyFill="1" applyBorder="1" applyAlignment="1" applyProtection="1">
      <alignment vertical="center"/>
    </xf>
    <xf numFmtId="0" fontId="2" fillId="3" borderId="16" xfId="0" applyFont="1" applyFill="1" applyBorder="1" applyAlignment="1" applyProtection="1">
      <alignment vertical="center"/>
    </xf>
    <xf numFmtId="164" fontId="2" fillId="3" borderId="34" xfId="0" applyNumberFormat="1" applyFont="1" applyFill="1" applyBorder="1" applyAlignment="1" applyProtection="1">
      <alignment vertical="center"/>
    </xf>
    <xf numFmtId="0" fontId="2" fillId="0" borderId="35" xfId="0" applyFont="1" applyBorder="1" applyAlignment="1" applyProtection="1">
      <alignment horizontal="center" vertical="center"/>
    </xf>
    <xf numFmtId="0" fontId="2" fillId="0" borderId="36" xfId="0" applyFont="1" applyBorder="1" applyAlignment="1" applyProtection="1">
      <alignment horizontal="center" vertical="center"/>
    </xf>
    <xf numFmtId="4" fontId="14" fillId="0" borderId="35" xfId="0" applyNumberFormat="1" applyFont="1" applyFill="1" applyBorder="1" applyAlignment="1" applyProtection="1">
      <alignment horizontal="center" vertical="center"/>
    </xf>
    <xf numFmtId="4" fontId="14" fillId="0" borderId="38" xfId="0" applyNumberFormat="1" applyFont="1" applyFill="1" applyBorder="1" applyAlignment="1" applyProtection="1">
      <alignment horizontal="center" vertical="center"/>
    </xf>
    <xf numFmtId="0" fontId="14" fillId="0" borderId="35" xfId="0" applyFont="1" applyFill="1" applyBorder="1" applyAlignment="1" applyProtection="1">
      <alignment horizontal="center" vertical="center" wrapText="1"/>
    </xf>
    <xf numFmtId="4" fontId="14" fillId="0" borderId="37" xfId="0" applyNumberFormat="1" applyFont="1" applyFill="1" applyBorder="1" applyAlignment="1" applyProtection="1">
      <alignment horizontal="center" vertical="center"/>
    </xf>
    <xf numFmtId="4" fontId="3" fillId="0" borderId="39" xfId="0" applyNumberFormat="1" applyFont="1" applyFill="1" applyBorder="1" applyAlignment="1" applyProtection="1">
      <alignment horizontal="center" vertical="center" wrapText="1"/>
    </xf>
    <xf numFmtId="4" fontId="2" fillId="0" borderId="38" xfId="0" applyNumberFormat="1" applyFont="1" applyBorder="1" applyAlignment="1" applyProtection="1">
      <alignment horizontal="center" vertical="center"/>
    </xf>
    <xf numFmtId="0" fontId="2" fillId="3" borderId="33" xfId="0" applyFont="1" applyFill="1" applyBorder="1" applyAlignment="1" applyProtection="1">
      <alignment vertical="center"/>
    </xf>
    <xf numFmtId="0" fontId="2" fillId="4" borderId="27" xfId="0" applyFont="1" applyFill="1" applyBorder="1" applyAlignment="1" applyProtection="1">
      <alignment vertical="center"/>
    </xf>
    <xf numFmtId="4" fontId="1" fillId="5" borderId="28" xfId="0" applyNumberFormat="1" applyFont="1" applyFill="1" applyBorder="1" applyAlignment="1" applyProtection="1">
      <alignment horizontal="right" vertical="center" indent="1"/>
    </xf>
    <xf numFmtId="0" fontId="2" fillId="2" borderId="27" xfId="0" applyFont="1" applyFill="1" applyBorder="1" applyAlignment="1" applyProtection="1">
      <alignment vertical="center"/>
    </xf>
    <xf numFmtId="164" fontId="13" fillId="2" borderId="19" xfId="0" applyNumberFormat="1" applyFont="1" applyFill="1" applyBorder="1" applyAlignment="1" applyProtection="1">
      <alignment horizontal="right" vertical="center"/>
    </xf>
    <xf numFmtId="0" fontId="2" fillId="4" borderId="30" xfId="0" applyFont="1" applyFill="1" applyBorder="1" applyAlignment="1" applyProtection="1">
      <alignment horizontal="left" vertical="center" indent="1"/>
    </xf>
    <xf numFmtId="0" fontId="2" fillId="2" borderId="30" xfId="0" applyFont="1" applyFill="1" applyBorder="1" applyAlignment="1" applyProtection="1">
      <alignment horizontal="left" vertical="center" indent="2"/>
    </xf>
    <xf numFmtId="0" fontId="1" fillId="5" borderId="30" xfId="0" applyFont="1" applyFill="1" applyBorder="1" applyAlignment="1" applyProtection="1">
      <alignment horizontal="left" vertical="center" indent="3"/>
    </xf>
    <xf numFmtId="0" fontId="2" fillId="3" borderId="26" xfId="0" applyFont="1" applyFill="1" applyBorder="1" applyAlignment="1" applyProtection="1">
      <alignment vertical="center"/>
    </xf>
    <xf numFmtId="14" fontId="8" fillId="7" borderId="8" xfId="0" applyNumberFormat="1" applyFont="1" applyFill="1" applyBorder="1" applyAlignment="1" applyProtection="1">
      <alignment horizontal="center" vertical="center"/>
      <protection locked="0"/>
    </xf>
    <xf numFmtId="49" fontId="8" fillId="0" borderId="0" xfId="0" applyNumberFormat="1" applyFont="1" applyFill="1" applyBorder="1" applyAlignment="1" applyProtection="1">
      <alignment horizontal="center" vertical="center"/>
    </xf>
    <xf numFmtId="166" fontId="8" fillId="0" borderId="0" xfId="0" applyNumberFormat="1" applyFont="1" applyFill="1" applyBorder="1" applyAlignment="1" applyProtection="1">
      <alignment horizontal="center" vertical="center"/>
    </xf>
    <xf numFmtId="167" fontId="8" fillId="0" borderId="0" xfId="0" applyNumberFormat="1"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164" fontId="13" fillId="0" borderId="0" xfId="0" applyNumberFormat="1" applyFont="1" applyFill="1" applyBorder="1" applyAlignment="1" applyProtection="1">
      <alignment horizontal="right" vertical="center"/>
    </xf>
    <xf numFmtId="0" fontId="2" fillId="0" borderId="0" xfId="0" applyFont="1" applyBorder="1" applyAlignment="1" applyProtection="1">
      <alignment horizontal="center" vertical="center"/>
    </xf>
    <xf numFmtId="0" fontId="10" fillId="0" borderId="0" xfId="0" applyFont="1" applyFill="1" applyAlignment="1" applyProtection="1">
      <alignment horizontal="center" vertical="center"/>
    </xf>
    <xf numFmtId="0" fontId="7" fillId="0" borderId="0" xfId="0" applyFont="1" applyFill="1" applyBorder="1" applyAlignment="1" applyProtection="1">
      <alignment horizontal="center" vertical="center"/>
    </xf>
    <xf numFmtId="164" fontId="13" fillId="0" borderId="0" xfId="0" applyNumberFormat="1" applyFont="1" applyFill="1" applyBorder="1" applyAlignment="1" applyProtection="1">
      <alignment horizontal="center" vertical="center"/>
    </xf>
    <xf numFmtId="10" fontId="19" fillId="0" borderId="5" xfId="1" applyNumberFormat="1" applyFont="1" applyFill="1" applyBorder="1" applyAlignment="1" applyProtection="1">
      <alignment horizontal="center" vertical="center"/>
    </xf>
    <xf numFmtId="49" fontId="8" fillId="0" borderId="0" xfId="0" applyNumberFormat="1" applyFont="1" applyFill="1" applyBorder="1" applyAlignment="1" applyProtection="1">
      <alignment vertical="center"/>
    </xf>
    <xf numFmtId="0" fontId="14" fillId="0" borderId="0" xfId="0" applyFont="1" applyFill="1" applyBorder="1" applyAlignment="1" applyProtection="1">
      <alignment horizontal="center" vertical="center" wrapText="1"/>
    </xf>
    <xf numFmtId="4" fontId="14" fillId="0" borderId="0" xfId="0" applyNumberFormat="1" applyFont="1" applyFill="1" applyBorder="1" applyAlignment="1" applyProtection="1">
      <alignment horizontal="center" vertical="center"/>
    </xf>
    <xf numFmtId="4" fontId="3" fillId="0" borderId="0" xfId="0" applyNumberFormat="1" applyFont="1" applyFill="1" applyBorder="1" applyAlignment="1" applyProtection="1">
      <alignment horizontal="center" vertical="center" wrapText="1"/>
    </xf>
    <xf numFmtId="4" fontId="3" fillId="0" borderId="0" xfId="0" applyNumberFormat="1" applyFont="1" applyFill="1" applyBorder="1" applyAlignment="1" applyProtection="1">
      <alignment horizontal="center" vertical="center"/>
    </xf>
    <xf numFmtId="164" fontId="4" fillId="0" borderId="0" xfId="0" applyNumberFormat="1" applyFont="1" applyFill="1" applyBorder="1" applyAlignment="1" applyProtection="1">
      <alignment horizontal="center" vertical="center"/>
    </xf>
    <xf numFmtId="164" fontId="2" fillId="0" borderId="0" xfId="0" applyNumberFormat="1" applyFont="1" applyFill="1" applyBorder="1" applyAlignment="1" applyProtection="1">
      <alignment vertical="center"/>
    </xf>
    <xf numFmtId="0" fontId="2" fillId="0" borderId="0" xfId="0" applyFont="1" applyFill="1" applyBorder="1" applyAlignment="1" applyProtection="1">
      <alignment vertical="center"/>
    </xf>
    <xf numFmtId="0" fontId="17" fillId="0" borderId="0" xfId="0" applyFont="1" applyFill="1" applyBorder="1" applyAlignment="1" applyProtection="1">
      <alignment vertical="center" wrapText="1"/>
    </xf>
    <xf numFmtId="0" fontId="10" fillId="0" borderId="0" xfId="0" applyFont="1" applyFill="1" applyBorder="1" applyAlignment="1" applyProtection="1">
      <alignment vertical="center"/>
    </xf>
    <xf numFmtId="0" fontId="21" fillId="4" borderId="30" xfId="0" applyFont="1" applyFill="1" applyBorder="1" applyAlignment="1" applyProtection="1">
      <alignment horizontal="left" vertical="center"/>
    </xf>
    <xf numFmtId="164" fontId="21" fillId="4" borderId="1" xfId="0" applyNumberFormat="1" applyFont="1" applyFill="1" applyBorder="1" applyAlignment="1" applyProtection="1">
      <alignment horizontal="center" vertical="center"/>
    </xf>
    <xf numFmtId="10" fontId="21" fillId="4" borderId="1" xfId="1" applyNumberFormat="1" applyFont="1" applyFill="1" applyBorder="1" applyAlignment="1" applyProtection="1">
      <alignment horizontal="right" vertical="center" indent="2"/>
    </xf>
    <xf numFmtId="10" fontId="21" fillId="4" borderId="1" xfId="1" applyNumberFormat="1" applyFont="1" applyFill="1" applyBorder="1" applyAlignment="1" applyProtection="1">
      <alignment horizontal="right" vertical="center" indent="3"/>
    </xf>
    <xf numFmtId="0" fontId="20" fillId="3" borderId="26" xfId="0" applyFont="1" applyFill="1" applyBorder="1" applyAlignment="1" applyProtection="1">
      <alignment vertical="center"/>
    </xf>
    <xf numFmtId="164" fontId="20" fillId="3" borderId="41" xfId="0" applyNumberFormat="1" applyFont="1" applyFill="1" applyBorder="1" applyAlignment="1" applyProtection="1">
      <alignment horizontal="center" vertical="center"/>
    </xf>
    <xf numFmtId="10" fontId="20" fillId="3" borderId="41" xfId="1" applyNumberFormat="1" applyFont="1" applyFill="1" applyBorder="1" applyAlignment="1" applyProtection="1">
      <alignment horizontal="right" vertical="center" indent="2"/>
    </xf>
    <xf numFmtId="10" fontId="20" fillId="3" borderId="45" xfId="1" applyNumberFormat="1" applyFont="1" applyFill="1" applyBorder="1" applyAlignment="1" applyProtection="1">
      <alignment horizontal="right" vertical="center" indent="3"/>
    </xf>
    <xf numFmtId="0" fontId="20" fillId="0" borderId="35" xfId="0" applyFont="1" applyFill="1" applyBorder="1" applyAlignment="1" applyProtection="1">
      <alignment horizontal="center" vertical="center"/>
    </xf>
    <xf numFmtId="0" fontId="20" fillId="0" borderId="38" xfId="0" applyFont="1" applyBorder="1" applyAlignment="1" applyProtection="1">
      <alignment horizontal="center" vertical="center"/>
    </xf>
    <xf numFmtId="0" fontId="3" fillId="0" borderId="17" xfId="0" applyFont="1" applyFill="1" applyBorder="1" applyAlignment="1" applyProtection="1">
      <alignment horizontal="center" vertical="center"/>
    </xf>
    <xf numFmtId="164" fontId="3" fillId="0" borderId="19" xfId="0" applyNumberFormat="1" applyFont="1" applyFill="1" applyBorder="1" applyAlignment="1" applyProtection="1">
      <alignment horizontal="center" vertical="center"/>
    </xf>
    <xf numFmtId="4" fontId="7" fillId="0" borderId="0" xfId="0" applyNumberFormat="1" applyFont="1" applyFill="1" applyBorder="1" applyAlignment="1" applyProtection="1">
      <alignment vertical="center"/>
    </xf>
    <xf numFmtId="0" fontId="7" fillId="0" borderId="46" xfId="0" applyFont="1" applyFill="1" applyBorder="1" applyAlignment="1" applyProtection="1">
      <alignment vertical="center"/>
    </xf>
    <xf numFmtId="49" fontId="8" fillId="8" borderId="0" xfId="0" applyNumberFormat="1" applyFont="1" applyFill="1" applyBorder="1" applyAlignment="1" applyProtection="1">
      <alignment vertical="center"/>
      <protection locked="0"/>
    </xf>
    <xf numFmtId="49" fontId="8" fillId="8" borderId="46" xfId="0" applyNumberFormat="1" applyFont="1" applyFill="1" applyBorder="1" applyAlignment="1" applyProtection="1">
      <alignment vertical="center"/>
      <protection locked="0"/>
    </xf>
    <xf numFmtId="0" fontId="16" fillId="0" borderId="0" xfId="0" applyFont="1" applyFill="1" applyBorder="1" applyAlignment="1" applyProtection="1">
      <alignment horizontal="left" vertical="center" wrapText="1"/>
    </xf>
    <xf numFmtId="0" fontId="11" fillId="0" borderId="0" xfId="0" applyFont="1" applyBorder="1" applyAlignment="1" applyProtection="1">
      <alignment horizontal="center" vertical="center"/>
    </xf>
    <xf numFmtId="0" fontId="8" fillId="0" borderId="0" xfId="0" applyFont="1" applyFill="1" applyBorder="1" applyAlignment="1" applyProtection="1">
      <alignment vertical="center" wrapText="1"/>
    </xf>
    <xf numFmtId="164" fontId="19" fillId="0" borderId="5" xfId="0" applyNumberFormat="1" applyFont="1" applyFill="1" applyBorder="1" applyAlignment="1" applyProtection="1">
      <alignment horizontal="right" vertical="center" indent="2"/>
    </xf>
    <xf numFmtId="0" fontId="20" fillId="0" borderId="36" xfId="0" applyFont="1" applyBorder="1" applyAlignment="1" applyProtection="1">
      <alignment horizontal="center" vertical="center"/>
    </xf>
    <xf numFmtId="10" fontId="20" fillId="3" borderId="41" xfId="1" applyNumberFormat="1" applyFont="1" applyFill="1" applyBorder="1" applyAlignment="1" applyProtection="1">
      <alignment horizontal="right" vertical="center" indent="3"/>
    </xf>
    <xf numFmtId="10" fontId="2" fillId="0" borderId="5" xfId="1" applyNumberFormat="1" applyFont="1" applyFill="1" applyBorder="1" applyAlignment="1" applyProtection="1">
      <alignment horizontal="right" vertical="center" indent="3"/>
    </xf>
    <xf numFmtId="165" fontId="8" fillId="0" borderId="0" xfId="0" applyNumberFormat="1" applyFont="1" applyFill="1" applyBorder="1" applyAlignment="1" applyProtection="1">
      <alignment horizontal="left" vertical="center"/>
    </xf>
    <xf numFmtId="49" fontId="8" fillId="0" borderId="0" xfId="0" applyNumberFormat="1" applyFont="1" applyFill="1" applyBorder="1" applyAlignment="1" applyProtection="1">
      <alignment horizontal="left" vertical="center"/>
    </xf>
    <xf numFmtId="0" fontId="21" fillId="4" borderId="31" xfId="0" applyFont="1" applyFill="1" applyBorder="1" applyAlignment="1" applyProtection="1">
      <alignment horizontal="left" vertical="center"/>
    </xf>
    <xf numFmtId="164" fontId="21" fillId="4" borderId="40" xfId="0" applyNumberFormat="1" applyFont="1" applyFill="1" applyBorder="1" applyAlignment="1" applyProtection="1">
      <alignment horizontal="center" vertical="center"/>
    </xf>
    <xf numFmtId="10" fontId="21" fillId="4" borderId="40" xfId="1" applyNumberFormat="1" applyFont="1" applyFill="1" applyBorder="1" applyAlignment="1" applyProtection="1">
      <alignment horizontal="right" vertical="center" indent="2"/>
    </xf>
    <xf numFmtId="10" fontId="21" fillId="4" borderId="40" xfId="1" applyNumberFormat="1" applyFont="1" applyFill="1" applyBorder="1" applyAlignment="1" applyProtection="1">
      <alignment horizontal="right" vertical="center" indent="3"/>
    </xf>
    <xf numFmtId="4" fontId="3" fillId="0" borderId="48" xfId="0" applyNumberFormat="1" applyFont="1" applyFill="1" applyBorder="1" applyAlignment="1" applyProtection="1">
      <alignment horizontal="center" vertical="center"/>
    </xf>
    <xf numFmtId="164" fontId="2" fillId="4" borderId="14" xfId="0" applyNumberFormat="1" applyFont="1" applyFill="1" applyBorder="1" applyAlignment="1" applyProtection="1">
      <alignment vertical="center"/>
    </xf>
    <xf numFmtId="164" fontId="1" fillId="5" borderId="49" xfId="0" applyNumberFormat="1" applyFont="1" applyFill="1" applyBorder="1" applyAlignment="1" applyProtection="1">
      <alignment vertical="center"/>
    </xf>
    <xf numFmtId="164" fontId="1" fillId="5" borderId="50" xfId="0" applyNumberFormat="1" applyFont="1" applyFill="1" applyBorder="1" applyAlignment="1" applyProtection="1">
      <alignment vertical="center"/>
    </xf>
    <xf numFmtId="0" fontId="16" fillId="0" borderId="0" xfId="0" applyFont="1" applyFill="1" applyBorder="1" applyAlignment="1" applyProtection="1">
      <alignment vertical="center"/>
    </xf>
    <xf numFmtId="10" fontId="21" fillId="4" borderId="28" xfId="1" applyNumberFormat="1" applyFont="1" applyFill="1" applyBorder="1" applyAlignment="1" applyProtection="1">
      <alignment horizontal="right" vertical="center" indent="3"/>
    </xf>
    <xf numFmtId="10" fontId="21" fillId="4" borderId="29" xfId="1" applyNumberFormat="1" applyFont="1" applyFill="1" applyBorder="1" applyAlignment="1" applyProtection="1">
      <alignment horizontal="right" vertical="center" indent="3"/>
    </xf>
    <xf numFmtId="49" fontId="8" fillId="0" borderId="46" xfId="0" applyNumberFormat="1" applyFont="1" applyFill="1" applyBorder="1" applyAlignment="1" applyProtection="1">
      <alignment vertical="center"/>
    </xf>
    <xf numFmtId="0" fontId="16" fillId="0" borderId="0" xfId="0" applyFont="1" applyFill="1" applyBorder="1" applyAlignment="1" applyProtection="1">
      <alignment horizontal="left" vertical="center" wrapText="1"/>
    </xf>
    <xf numFmtId="49" fontId="8" fillId="0" borderId="0" xfId="0" applyNumberFormat="1" applyFont="1" applyFill="1" applyBorder="1" applyAlignment="1" applyProtection="1">
      <alignment horizontal="left" vertical="center"/>
    </xf>
    <xf numFmtId="4" fontId="16" fillId="0" borderId="0" xfId="0" applyNumberFormat="1" applyFont="1" applyFill="1" applyBorder="1" applyAlignment="1" applyProtection="1">
      <alignment horizontal="center" vertical="center"/>
    </xf>
    <xf numFmtId="0" fontId="14" fillId="0" borderId="22" xfId="0" applyFont="1" applyFill="1" applyBorder="1" applyAlignment="1" applyProtection="1">
      <alignment horizontal="center" vertical="center" wrapText="1"/>
    </xf>
    <xf numFmtId="0" fontId="14" fillId="0" borderId="13" xfId="0" applyFont="1" applyFill="1" applyBorder="1" applyAlignment="1" applyProtection="1">
      <alignment horizontal="center" vertical="center" wrapText="1"/>
    </xf>
    <xf numFmtId="0" fontId="11" fillId="0" borderId="0" xfId="0" applyFont="1" applyBorder="1" applyAlignment="1">
      <alignment horizontal="center" vertical="center"/>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8" fillId="0" borderId="0" xfId="0" applyFont="1" applyFill="1" applyBorder="1" applyAlignment="1" applyProtection="1">
      <alignment horizontal="center" vertical="center" wrapText="1"/>
    </xf>
    <xf numFmtId="0" fontId="8" fillId="0" borderId="0" xfId="0" applyFont="1" applyFill="1" applyBorder="1" applyAlignment="1" applyProtection="1">
      <alignment horizontal="left" vertical="center" wrapText="1"/>
    </xf>
    <xf numFmtId="49" fontId="8" fillId="7" borderId="0" xfId="0" applyNumberFormat="1" applyFont="1" applyFill="1" applyBorder="1" applyAlignment="1" applyProtection="1">
      <alignment horizontal="left" vertical="center" indent="1"/>
      <protection locked="0"/>
    </xf>
    <xf numFmtId="49" fontId="8" fillId="7" borderId="0" xfId="0" quotePrefix="1" applyNumberFormat="1" applyFont="1" applyFill="1" applyBorder="1" applyAlignment="1" applyProtection="1">
      <alignment horizontal="left" vertical="center" indent="1"/>
      <protection locked="0"/>
    </xf>
    <xf numFmtId="0" fontId="13" fillId="2" borderId="17" xfId="0" applyFont="1" applyFill="1" applyBorder="1" applyAlignment="1" applyProtection="1">
      <alignment horizontal="center" vertical="center"/>
    </xf>
    <xf numFmtId="0" fontId="13" fillId="2" borderId="18" xfId="0" applyFont="1" applyFill="1" applyBorder="1" applyAlignment="1" applyProtection="1">
      <alignment horizontal="center" vertical="center"/>
    </xf>
    <xf numFmtId="0" fontId="11" fillId="0" borderId="24" xfId="0" applyFont="1" applyBorder="1" applyAlignment="1">
      <alignment horizontal="center" vertical="center"/>
    </xf>
    <xf numFmtId="0" fontId="11" fillId="0" borderId="25" xfId="0" applyFont="1" applyBorder="1" applyAlignment="1">
      <alignment horizontal="center" vertical="center"/>
    </xf>
    <xf numFmtId="0" fontId="8" fillId="0" borderId="7" xfId="0" applyFont="1" applyFill="1" applyBorder="1" applyAlignment="1" applyProtection="1">
      <alignment horizontal="center" vertical="center" wrapText="1"/>
    </xf>
    <xf numFmtId="0" fontId="8" fillId="0" borderId="10" xfId="0" applyFont="1" applyFill="1" applyBorder="1" applyAlignment="1" applyProtection="1">
      <alignment horizontal="center" vertical="center" wrapText="1"/>
    </xf>
    <xf numFmtId="0" fontId="17" fillId="6" borderId="17" xfId="0" applyFont="1" applyFill="1" applyBorder="1" applyAlignment="1" applyProtection="1">
      <alignment horizontal="center" vertical="center" wrapText="1"/>
    </xf>
    <xf numFmtId="0" fontId="17" fillId="6" borderId="18" xfId="0" applyFont="1" applyFill="1" applyBorder="1" applyAlignment="1" applyProtection="1">
      <alignment horizontal="center" vertical="center" wrapText="1"/>
    </xf>
    <xf numFmtId="0" fontId="17" fillId="6" borderId="19" xfId="0" applyFont="1" applyFill="1" applyBorder="1" applyAlignment="1" applyProtection="1">
      <alignment horizontal="center" vertical="center" wrapText="1"/>
    </xf>
    <xf numFmtId="4" fontId="14" fillId="0" borderId="22" xfId="0" applyNumberFormat="1" applyFont="1" applyFill="1" applyBorder="1" applyAlignment="1" applyProtection="1">
      <alignment horizontal="center" vertical="center"/>
    </xf>
    <xf numFmtId="4" fontId="14" fillId="0" borderId="6" xfId="0" applyNumberFormat="1" applyFont="1" applyFill="1" applyBorder="1" applyAlignment="1" applyProtection="1">
      <alignment horizontal="center" vertical="center"/>
    </xf>
    <xf numFmtId="0" fontId="7" fillId="0" borderId="7" xfId="0" applyFont="1" applyFill="1" applyBorder="1" applyAlignment="1" applyProtection="1">
      <alignment horizontal="center" vertical="center" wrapText="1"/>
    </xf>
    <xf numFmtId="0" fontId="7" fillId="0" borderId="10" xfId="0" applyFont="1" applyFill="1" applyBorder="1" applyAlignment="1" applyProtection="1">
      <alignment horizontal="center" vertical="center" wrapText="1"/>
    </xf>
    <xf numFmtId="168" fontId="18" fillId="7" borderId="10" xfId="1" applyNumberFormat="1" applyFont="1" applyFill="1" applyBorder="1" applyAlignment="1" applyProtection="1">
      <alignment horizontal="center" vertical="center"/>
      <protection locked="0"/>
    </xf>
    <xf numFmtId="168" fontId="18" fillId="7" borderId="8" xfId="1" applyNumberFormat="1" applyFont="1" applyFill="1" applyBorder="1" applyAlignment="1" applyProtection="1">
      <alignment horizontal="center" vertical="center"/>
      <protection locked="0"/>
    </xf>
    <xf numFmtId="0" fontId="11" fillId="0" borderId="0" xfId="0" applyFont="1" applyBorder="1" applyAlignment="1" applyProtection="1">
      <alignment horizontal="center" vertical="center"/>
    </xf>
    <xf numFmtId="0" fontId="8" fillId="0" borderId="0" xfId="0" applyFont="1" applyFill="1" applyBorder="1" applyAlignment="1" applyProtection="1">
      <alignment vertical="center" wrapText="1"/>
    </xf>
    <xf numFmtId="165" fontId="8" fillId="7" borderId="0" xfId="0" applyNumberFormat="1" applyFont="1" applyFill="1" applyBorder="1" applyAlignment="1" applyProtection="1">
      <alignment horizontal="left" vertical="center" indent="1"/>
      <protection locked="0"/>
    </xf>
    <xf numFmtId="0" fontId="11" fillId="0" borderId="22" xfId="0" applyFont="1" applyBorder="1" applyAlignment="1" applyProtection="1">
      <alignment horizontal="center" vertical="center"/>
    </xf>
    <xf numFmtId="0" fontId="11" fillId="0" borderId="6" xfId="0" applyFont="1" applyBorder="1" applyAlignment="1" applyProtection="1">
      <alignment horizontal="center" vertical="center"/>
    </xf>
    <xf numFmtId="168" fontId="10" fillId="0" borderId="23" xfId="1" applyNumberFormat="1" applyFont="1" applyFill="1" applyBorder="1" applyAlignment="1" applyProtection="1">
      <alignment horizontal="center" vertical="center"/>
    </xf>
    <xf numFmtId="168" fontId="10" fillId="0" borderId="4" xfId="1" applyNumberFormat="1" applyFont="1" applyFill="1" applyBorder="1" applyAlignment="1" applyProtection="1">
      <alignment horizontal="center" vertical="center"/>
    </xf>
    <xf numFmtId="0" fontId="16" fillId="0" borderId="0"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indent="1"/>
    </xf>
    <xf numFmtId="4" fontId="7" fillId="0" borderId="0" xfId="0" applyNumberFormat="1" applyFont="1" applyFill="1" applyBorder="1" applyAlignment="1" applyProtection="1">
      <alignment horizontal="center" vertical="center"/>
    </xf>
    <xf numFmtId="4" fontId="19" fillId="0" borderId="5" xfId="0" applyNumberFormat="1" applyFont="1" applyFill="1" applyBorder="1" applyAlignment="1" applyProtection="1">
      <alignment horizontal="center" vertical="center"/>
    </xf>
    <xf numFmtId="0" fontId="20" fillId="0" borderId="36" xfId="0" applyFont="1" applyBorder="1" applyAlignment="1" applyProtection="1">
      <alignment horizontal="center" vertical="center"/>
    </xf>
    <xf numFmtId="10" fontId="20" fillId="3" borderId="41" xfId="1" applyNumberFormat="1" applyFont="1" applyFill="1" applyBorder="1" applyAlignment="1" applyProtection="1">
      <alignment horizontal="right" vertical="center" indent="3"/>
    </xf>
    <xf numFmtId="10" fontId="21" fillId="4" borderId="1" xfId="1" applyNumberFormat="1" applyFont="1" applyFill="1" applyBorder="1" applyAlignment="1" applyProtection="1">
      <alignment horizontal="right" vertical="center" indent="3"/>
    </xf>
    <xf numFmtId="10" fontId="21" fillId="4" borderId="40" xfId="1" applyNumberFormat="1" applyFont="1" applyFill="1" applyBorder="1" applyAlignment="1" applyProtection="1">
      <alignment horizontal="right" vertical="center" indent="3"/>
    </xf>
    <xf numFmtId="164" fontId="19" fillId="0" borderId="5" xfId="0" applyNumberFormat="1" applyFont="1" applyFill="1" applyBorder="1" applyAlignment="1" applyProtection="1">
      <alignment horizontal="right" vertical="center" indent="2"/>
    </xf>
    <xf numFmtId="10" fontId="2" fillId="0" borderId="5" xfId="1" applyNumberFormat="1" applyFont="1" applyFill="1" applyBorder="1" applyAlignment="1" applyProtection="1">
      <alignment horizontal="right" vertical="center" indent="3"/>
    </xf>
    <xf numFmtId="0" fontId="16" fillId="0" borderId="42" xfId="0" applyFont="1" applyFill="1" applyBorder="1" applyAlignment="1" applyProtection="1">
      <alignment horizontal="center" vertical="center" wrapText="1"/>
    </xf>
    <xf numFmtId="0" fontId="16" fillId="0" borderId="43" xfId="0" applyFont="1" applyFill="1" applyBorder="1" applyAlignment="1" applyProtection="1">
      <alignment horizontal="center" vertical="center" wrapText="1"/>
    </xf>
    <xf numFmtId="0" fontId="16" fillId="0" borderId="44" xfId="0" applyFont="1" applyFill="1" applyBorder="1" applyAlignment="1" applyProtection="1">
      <alignment horizontal="center" vertical="center" wrapText="1"/>
    </xf>
    <xf numFmtId="0" fontId="21" fillId="4" borderId="2" xfId="0" applyFont="1" applyFill="1" applyBorder="1" applyAlignment="1" applyProtection="1">
      <alignment horizontal="justify" vertical="center" wrapText="1"/>
    </xf>
    <xf numFmtId="0" fontId="21" fillId="4" borderId="47" xfId="0" applyFont="1" applyFill="1" applyBorder="1" applyAlignment="1" applyProtection="1">
      <alignment horizontal="justify" vertical="center" wrapText="1"/>
    </xf>
    <xf numFmtId="0" fontId="21" fillId="4" borderId="1" xfId="0" applyFont="1" applyFill="1" applyBorder="1" applyAlignment="1" applyProtection="1">
      <alignment horizontal="justify" vertical="center" wrapText="1"/>
    </xf>
    <xf numFmtId="0" fontId="21" fillId="4" borderId="40" xfId="0" applyFont="1" applyFill="1" applyBorder="1" applyAlignment="1" applyProtection="1">
      <alignment horizontal="justify" vertical="center" wrapText="1"/>
    </xf>
    <xf numFmtId="165" fontId="8" fillId="0" borderId="0" xfId="0" applyNumberFormat="1" applyFont="1" applyFill="1" applyBorder="1" applyAlignment="1" applyProtection="1">
      <alignment horizontal="left" vertical="center"/>
    </xf>
    <xf numFmtId="49" fontId="8" fillId="0" borderId="0" xfId="0" applyNumberFormat="1" applyFont="1" applyFill="1" applyBorder="1" applyAlignment="1" applyProtection="1">
      <alignment horizontal="left" vertical="center"/>
    </xf>
    <xf numFmtId="0" fontId="20" fillId="0" borderId="36" xfId="0" applyFont="1" applyFill="1" applyBorder="1" applyAlignment="1" applyProtection="1">
      <alignment horizontal="center" vertical="center"/>
    </xf>
    <xf numFmtId="0" fontId="20" fillId="3" borderId="41" xfId="0" applyFont="1" applyFill="1" applyBorder="1" applyAlignment="1" applyProtection="1">
      <alignment horizontal="left" vertical="center"/>
    </xf>
    <xf numFmtId="0" fontId="16" fillId="0" borderId="9" xfId="0" applyFont="1" applyFill="1" applyBorder="1" applyAlignment="1" applyProtection="1">
      <alignment horizontal="left" vertical="center" wrapText="1"/>
    </xf>
    <xf numFmtId="0" fontId="8" fillId="0" borderId="0" xfId="0" applyFont="1" applyFill="1" applyBorder="1" applyAlignment="1" applyProtection="1">
      <alignment horizontal="left" vertical="center" wrapText="1" indent="1"/>
    </xf>
    <xf numFmtId="0" fontId="23" fillId="0" borderId="0" xfId="0" applyFont="1" applyAlignment="1" applyProtection="1">
      <alignment vertical="center"/>
    </xf>
    <xf numFmtId="0" fontId="8" fillId="0" borderId="42" xfId="0" applyFont="1" applyFill="1" applyBorder="1" applyAlignment="1" applyProtection="1">
      <alignment horizontal="center" vertical="center" wrapText="1"/>
    </xf>
    <xf numFmtId="0" fontId="8" fillId="0" borderId="51" xfId="0" applyFont="1" applyFill="1" applyBorder="1" applyAlignment="1" applyProtection="1">
      <alignment horizontal="center" vertical="center" wrapText="1"/>
    </xf>
    <xf numFmtId="0" fontId="8" fillId="0" borderId="43" xfId="0" applyFont="1" applyFill="1" applyBorder="1" applyAlignment="1" applyProtection="1">
      <alignment horizontal="center" vertical="center" wrapText="1"/>
    </xf>
    <xf numFmtId="0" fontId="8" fillId="0" borderId="44" xfId="0" applyFont="1" applyFill="1" applyBorder="1" applyAlignment="1" applyProtection="1">
      <alignment horizontal="center" vertical="center" wrapText="1"/>
    </xf>
    <xf numFmtId="0" fontId="8" fillId="0" borderId="8" xfId="0" applyFont="1" applyFill="1" applyBorder="1" applyAlignment="1" applyProtection="1">
      <alignment horizontal="center" vertical="center" wrapText="1"/>
    </xf>
    <xf numFmtId="0" fontId="10" fillId="0" borderId="5" xfId="0" applyFont="1" applyBorder="1" applyAlignment="1" applyProtection="1">
      <alignment horizontal="center" vertical="center"/>
    </xf>
    <xf numFmtId="0" fontId="24" fillId="0" borderId="5" xfId="0" applyFont="1" applyBorder="1" applyAlignment="1" applyProtection="1">
      <alignment horizontal="center" vertical="center"/>
    </xf>
    <xf numFmtId="0" fontId="24" fillId="0" borderId="7" xfId="0" applyFont="1" applyBorder="1" applyAlignment="1" applyProtection="1">
      <alignment horizontal="center" vertical="center"/>
    </xf>
    <xf numFmtId="0" fontId="24" fillId="0" borderId="5" xfId="0" applyFont="1" applyBorder="1" applyAlignment="1" applyProtection="1">
      <alignment horizontal="center" vertical="center"/>
    </xf>
    <xf numFmtId="0" fontId="24" fillId="0" borderId="8" xfId="0" applyFont="1" applyBorder="1" applyAlignment="1" applyProtection="1">
      <alignment horizontal="center" vertical="center"/>
    </xf>
    <xf numFmtId="4" fontId="8" fillId="0" borderId="52" xfId="2" applyNumberFormat="1" applyFont="1" applyFill="1" applyBorder="1" applyAlignment="1" applyProtection="1">
      <alignment horizontal="center" vertical="center" wrapText="1"/>
    </xf>
    <xf numFmtId="0" fontId="3" fillId="0" borderId="52" xfId="2" applyFont="1" applyFill="1" applyBorder="1" applyAlignment="1" applyProtection="1">
      <alignment horizontal="center" vertical="center"/>
    </xf>
    <xf numFmtId="0" fontId="23" fillId="0" borderId="26" xfId="0" applyFont="1" applyBorder="1" applyAlignment="1" applyProtection="1">
      <alignment horizontal="left" vertical="center" indent="3"/>
    </xf>
    <xf numFmtId="0" fontId="23" fillId="0" borderId="41" xfId="0" applyFont="1" applyBorder="1" applyAlignment="1" applyProtection="1">
      <alignment horizontal="left" vertical="center" indent="3"/>
    </xf>
    <xf numFmtId="0" fontId="23" fillId="0" borderId="12" xfId="0" applyFont="1" applyBorder="1" applyAlignment="1" applyProtection="1">
      <alignment horizontal="left" vertical="center" indent="3"/>
    </xf>
    <xf numFmtId="0" fontId="23" fillId="0" borderId="53" xfId="0" applyFont="1" applyBorder="1" applyAlignment="1" applyProtection="1">
      <alignment horizontal="center" vertical="center"/>
    </xf>
    <xf numFmtId="10" fontId="8" fillId="7" borderId="33" xfId="1" applyNumberFormat="1" applyFont="1" applyFill="1" applyBorder="1" applyAlignment="1" applyProtection="1">
      <alignment horizontal="center" vertical="center"/>
      <protection locked="0"/>
    </xf>
    <xf numFmtId="4" fontId="8" fillId="0" borderId="54" xfId="2" applyNumberFormat="1" applyFont="1" applyFill="1" applyBorder="1" applyAlignment="1" applyProtection="1">
      <alignment horizontal="center" vertical="center"/>
    </xf>
    <xf numFmtId="0" fontId="23" fillId="0" borderId="7" xfId="0" applyFont="1" applyBorder="1" applyAlignment="1" applyProtection="1">
      <alignment vertical="center"/>
    </xf>
    <xf numFmtId="10" fontId="9" fillId="0" borderId="54" xfId="2" applyNumberFormat="1" applyFont="1" applyFill="1" applyBorder="1" applyAlignment="1" applyProtection="1">
      <alignment horizontal="center" vertical="center"/>
    </xf>
    <xf numFmtId="0" fontId="23" fillId="0" borderId="30" xfId="0" applyFont="1" applyBorder="1" applyAlignment="1" applyProtection="1">
      <alignment horizontal="left" vertical="center" indent="3"/>
    </xf>
    <xf numFmtId="0" fontId="23" fillId="0" borderId="1" xfId="0" applyFont="1" applyBorder="1" applyAlignment="1" applyProtection="1">
      <alignment horizontal="left" vertical="center" indent="3"/>
    </xf>
    <xf numFmtId="0" fontId="23" fillId="0" borderId="2" xfId="0" applyFont="1" applyBorder="1" applyAlignment="1" applyProtection="1">
      <alignment horizontal="left" vertical="center" indent="3"/>
    </xf>
    <xf numFmtId="0" fontId="23" fillId="0" borderId="55" xfId="0" applyFont="1" applyBorder="1" applyAlignment="1" applyProtection="1">
      <alignment horizontal="center" vertical="center"/>
    </xf>
    <xf numFmtId="10" fontId="8" fillId="7" borderId="27" xfId="1" applyNumberFormat="1" applyFont="1" applyFill="1" applyBorder="1" applyAlignment="1" applyProtection="1">
      <alignment horizontal="center" vertical="center"/>
      <protection locked="0"/>
    </xf>
    <xf numFmtId="0" fontId="10" fillId="0" borderId="55" xfId="0" applyFont="1" applyBorder="1" applyAlignment="1" applyProtection="1">
      <alignment horizontal="center" vertical="center"/>
    </xf>
    <xf numFmtId="0" fontId="23" fillId="0" borderId="55" xfId="0" applyFont="1" applyBorder="1" applyAlignment="1" applyProtection="1">
      <alignment horizontal="center" vertical="center"/>
    </xf>
    <xf numFmtId="10" fontId="8" fillId="0" borderId="27" xfId="1" applyNumberFormat="1" applyFont="1" applyFill="1" applyBorder="1" applyAlignment="1" applyProtection="1">
      <alignment horizontal="center" vertical="center"/>
    </xf>
    <xf numFmtId="0" fontId="23" fillId="0" borderId="31" xfId="0" applyFont="1" applyBorder="1" applyAlignment="1" applyProtection="1">
      <alignment horizontal="left" vertical="center" indent="3"/>
    </xf>
    <xf numFmtId="0" fontId="23" fillId="0" borderId="40" xfId="0" applyFont="1" applyBorder="1" applyAlignment="1" applyProtection="1">
      <alignment horizontal="left" vertical="center" indent="3"/>
    </xf>
    <xf numFmtId="0" fontId="23" fillId="0" borderId="56" xfId="0" applyFont="1" applyBorder="1" applyAlignment="1" applyProtection="1">
      <alignment horizontal="left" vertical="center" indent="3"/>
    </xf>
    <xf numFmtId="0" fontId="23" fillId="0" borderId="57" xfId="0" applyFont="1" applyBorder="1" applyAlignment="1" applyProtection="1">
      <alignment horizontal="center" vertical="center"/>
    </xf>
    <xf numFmtId="10" fontId="8" fillId="0" borderId="58" xfId="1" applyNumberFormat="1" applyFont="1" applyFill="1" applyBorder="1" applyAlignment="1" applyProtection="1">
      <alignment horizontal="center" vertical="center"/>
    </xf>
    <xf numFmtId="10" fontId="9" fillId="0" borderId="54" xfId="2" applyNumberFormat="1" applyFont="1" applyFill="1" applyBorder="1" applyAlignment="1" applyProtection="1">
      <alignment horizontal="center" vertical="center" wrapText="1"/>
    </xf>
    <xf numFmtId="0" fontId="23" fillId="0" borderId="5" xfId="0" applyFont="1" applyBorder="1" applyAlignment="1" applyProtection="1">
      <alignment horizontal="center" vertical="center"/>
    </xf>
    <xf numFmtId="0" fontId="23" fillId="0" borderId="5" xfId="0" applyFont="1" applyBorder="1" applyAlignment="1" applyProtection="1">
      <alignment horizontal="center" vertical="center"/>
    </xf>
    <xf numFmtId="10" fontId="8" fillId="0" borderId="5" xfId="1" applyNumberFormat="1" applyFont="1" applyFill="1" applyBorder="1" applyAlignment="1" applyProtection="1">
      <alignment horizontal="center" vertical="center"/>
    </xf>
    <xf numFmtId="4" fontId="8" fillId="0" borderId="5" xfId="2" applyNumberFormat="1" applyFont="1" applyFill="1" applyBorder="1" applyAlignment="1" applyProtection="1">
      <alignment horizontal="center" vertical="center" wrapText="1"/>
    </xf>
    <xf numFmtId="10" fontId="9" fillId="0" borderId="5" xfId="2" applyNumberFormat="1" applyFont="1" applyFill="1" applyBorder="1" applyAlignment="1" applyProtection="1">
      <alignment horizontal="center" vertical="center"/>
    </xf>
    <xf numFmtId="0" fontId="23" fillId="2" borderId="5" xfId="0" applyFont="1" applyFill="1" applyBorder="1" applyAlignment="1" applyProtection="1">
      <alignment horizontal="center" vertical="center"/>
    </xf>
    <xf numFmtId="0" fontId="23" fillId="2" borderId="5" xfId="0" applyFont="1" applyFill="1" applyBorder="1" applyAlignment="1" applyProtection="1">
      <alignment horizontal="center" vertical="center"/>
    </xf>
    <xf numFmtId="10" fontId="8" fillId="2" borderId="5" xfId="1" applyNumberFormat="1" applyFont="1" applyFill="1" applyBorder="1" applyAlignment="1" applyProtection="1">
      <alignment horizontal="center" vertical="center"/>
    </xf>
    <xf numFmtId="0" fontId="23" fillId="0" borderId="0" xfId="0" applyFont="1" applyAlignment="1" applyProtection="1">
      <alignment horizontal="center" vertical="center"/>
    </xf>
    <xf numFmtId="0" fontId="23" fillId="0" borderId="5" xfId="0" applyFont="1" applyBorder="1" applyAlignment="1" applyProtection="1">
      <alignment horizontal="center" vertical="center" wrapText="1"/>
    </xf>
    <xf numFmtId="0" fontId="23" fillId="0" borderId="0" xfId="0" applyFont="1" applyAlignment="1" applyProtection="1">
      <alignment vertical="center" wrapText="1"/>
    </xf>
    <xf numFmtId="0" fontId="23" fillId="0" borderId="59" xfId="0" applyFont="1" applyBorder="1" applyAlignment="1" applyProtection="1">
      <alignment horizontal="center" vertical="center" wrapText="1"/>
    </xf>
    <xf numFmtId="0" fontId="23" fillId="0" borderId="0" xfId="0" applyFont="1" applyAlignment="1">
      <alignment vertical="center"/>
    </xf>
    <xf numFmtId="49" fontId="8" fillId="7" borderId="23" xfId="0" applyNumberFormat="1" applyFont="1" applyFill="1" applyBorder="1" applyAlignment="1" applyProtection="1">
      <alignment horizontal="center" vertical="center"/>
      <protection locked="0"/>
    </xf>
    <xf numFmtId="49" fontId="8" fillId="7" borderId="0" xfId="0" applyNumberFormat="1" applyFont="1" applyFill="1" applyBorder="1" applyAlignment="1" applyProtection="1">
      <alignment horizontal="center" vertical="center"/>
      <protection locked="0"/>
    </xf>
    <xf numFmtId="49" fontId="8" fillId="7" borderId="4" xfId="0" applyNumberFormat="1" applyFont="1" applyFill="1" applyBorder="1" applyAlignment="1" applyProtection="1">
      <alignment horizontal="center" vertical="center"/>
      <protection locked="0"/>
    </xf>
    <xf numFmtId="49" fontId="8" fillId="7" borderId="24" xfId="0" applyNumberFormat="1" applyFont="1" applyFill="1" applyBorder="1" applyAlignment="1" applyProtection="1">
      <alignment horizontal="center" vertical="center"/>
      <protection locked="0"/>
    </xf>
    <xf numFmtId="49" fontId="8" fillId="7" borderId="60" xfId="0" applyNumberFormat="1" applyFont="1" applyFill="1" applyBorder="1" applyAlignment="1" applyProtection="1">
      <alignment horizontal="center" vertical="center"/>
      <protection locked="0"/>
    </xf>
    <xf numFmtId="49" fontId="8" fillId="7" borderId="25" xfId="0" applyNumberFormat="1" applyFont="1" applyFill="1" applyBorder="1" applyAlignment="1" applyProtection="1">
      <alignment horizontal="center" vertical="center"/>
      <protection locked="0"/>
    </xf>
    <xf numFmtId="0" fontId="27" fillId="0" borderId="0" xfId="0" applyFont="1" applyAlignment="1" applyProtection="1">
      <alignment vertical="center"/>
    </xf>
    <xf numFmtId="0" fontId="22" fillId="0" borderId="0" xfId="0" applyFont="1" applyAlignment="1" applyProtection="1">
      <alignment vertical="center"/>
    </xf>
    <xf numFmtId="0" fontId="0" fillId="0" borderId="0" xfId="0" applyAlignment="1" applyProtection="1">
      <alignment vertical="center"/>
    </xf>
    <xf numFmtId="49" fontId="8" fillId="0" borderId="0" xfId="0" quotePrefix="1" applyNumberFormat="1" applyFont="1" applyFill="1" applyBorder="1" applyAlignment="1" applyProtection="1">
      <alignment horizontal="left" vertical="center" indent="1"/>
    </xf>
    <xf numFmtId="165" fontId="8" fillId="0" borderId="0" xfId="0" applyNumberFormat="1" applyFont="1" applyFill="1" applyBorder="1" applyAlignment="1" applyProtection="1">
      <alignment horizontal="left" vertical="center" indent="1"/>
    </xf>
    <xf numFmtId="49" fontId="8" fillId="0" borderId="0" xfId="0" applyNumberFormat="1" applyFont="1" applyFill="1" applyBorder="1" applyAlignment="1" applyProtection="1">
      <alignment horizontal="left" vertical="center" indent="1"/>
    </xf>
    <xf numFmtId="4" fontId="26" fillId="0" borderId="0" xfId="0" applyNumberFormat="1" applyFont="1" applyAlignment="1" applyProtection="1">
      <alignment horizontal="center" vertical="center"/>
    </xf>
    <xf numFmtId="49" fontId="8" fillId="8" borderId="46" xfId="0" applyNumberFormat="1" applyFont="1" applyFill="1" applyBorder="1" applyAlignment="1" applyProtection="1">
      <alignment horizontal="left" vertical="center"/>
    </xf>
    <xf numFmtId="49" fontId="8" fillId="8" borderId="0" xfId="0" applyNumberFormat="1" applyFont="1" applyFill="1" applyBorder="1" applyAlignment="1" applyProtection="1">
      <alignment horizontal="left" vertical="center"/>
    </xf>
  </cellXfs>
  <cellStyles count="3">
    <cellStyle name="Normal" xfId="0" builtinId="0"/>
    <cellStyle name="Normal 2" xfId="2"/>
    <cellStyle name="Porcentagem" xfId="1" builtinId="5"/>
  </cellStyles>
  <dxfs count="2">
    <dxf>
      <font>
        <b val="0"/>
        <condense val="0"/>
        <extend val="0"/>
        <color indexed="17"/>
      </font>
      <border>
        <left style="thin">
          <color indexed="8"/>
        </left>
        <right style="thin">
          <color indexed="8"/>
        </right>
        <top style="thin">
          <color indexed="8"/>
        </top>
        <bottom style="thin">
          <color indexed="8"/>
        </bottom>
      </border>
    </dxf>
    <dxf>
      <font>
        <b val="0"/>
        <condense val="0"/>
        <extend val="0"/>
        <color indexed="10"/>
      </font>
      <border>
        <left style="thin">
          <color indexed="8"/>
        </left>
        <right style="thin">
          <color indexed="8"/>
        </right>
        <top style="thin">
          <color indexed="8"/>
        </top>
        <bottom style="thin">
          <color indexed="8"/>
        </bottom>
      </border>
    </dxf>
  </dxfs>
  <tableStyles count="0" defaultTableStyle="TableStyleMedium9" defaultPivotStyle="PivotStyleLight16"/>
  <colors>
    <mruColors>
      <color rgb="FFFFFFFF"/>
      <color rgb="FFFDFCC4"/>
      <color rgb="FFFEFEDA"/>
      <color rgb="FFF7FCD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4</xdr:row>
      <xdr:rowOff>1</xdr:rowOff>
    </xdr:from>
    <xdr:to>
      <xdr:col>12</xdr:col>
      <xdr:colOff>1358460</xdr:colOff>
      <xdr:row>6</xdr:row>
      <xdr:rowOff>38100</xdr:rowOff>
    </xdr:to>
    <xdr:pic>
      <xdr:nvPicPr>
        <xdr:cNvPr id="2" name="Imagem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39250" y="666751"/>
          <a:ext cx="2796735" cy="57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523875</xdr:colOff>
      <xdr:row>4</xdr:row>
      <xdr:rowOff>28576</xdr:rowOff>
    </xdr:from>
    <xdr:to>
      <xdr:col>11</xdr:col>
      <xdr:colOff>1044135</xdr:colOff>
      <xdr:row>5</xdr:row>
      <xdr:rowOff>114300</xdr:rowOff>
    </xdr:to>
    <xdr:pic>
      <xdr:nvPicPr>
        <xdr:cNvPr id="2" name="Imagem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77150" y="695326"/>
          <a:ext cx="2796735" cy="57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691403</xdr:colOff>
      <xdr:row>34</xdr:row>
      <xdr:rowOff>73959</xdr:rowOff>
    </xdr:from>
    <xdr:ext cx="3962400" cy="476797"/>
    <mc:AlternateContent xmlns:mc="http://schemas.openxmlformats.org/markup-compatibility/2006">
      <mc:Choice xmlns:a14="http://schemas.microsoft.com/office/drawing/2010/main" Requires="a14">
        <xdr:sp macro="" textlink="">
          <xdr:nvSpPr>
            <xdr:cNvPr id="2" name="CaixaDeTexto 1"/>
            <xdr:cNvSpPr txBox="1"/>
          </xdr:nvSpPr>
          <xdr:spPr>
            <a:xfrm>
              <a:off x="2005853" y="5884209"/>
              <a:ext cx="3962400" cy="4767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pt-BR" sz="1200" b="1" i="1">
                        <a:latin typeface="Cambria Math"/>
                      </a:rPr>
                      <m:t>𝑩𝑫𝑰</m:t>
                    </m:r>
                    <m:r>
                      <a:rPr lang="pt-BR" sz="1200" b="1" i="1">
                        <a:latin typeface="Cambria Math"/>
                      </a:rPr>
                      <m:t>= </m:t>
                    </m:r>
                    <m:f>
                      <m:fPr>
                        <m:ctrlPr>
                          <a:rPr lang="pt-BR" sz="1200" b="1" i="1">
                            <a:latin typeface="Cambria Math"/>
                          </a:rPr>
                        </m:ctrlPr>
                      </m:fPr>
                      <m:num>
                        <m:r>
                          <a:rPr lang="pt-BR" sz="1200" b="1" i="1">
                            <a:latin typeface="Cambria Math"/>
                          </a:rPr>
                          <m:t>(</m:t>
                        </m:r>
                        <m:r>
                          <a:rPr lang="pt-BR" sz="1200" b="1" i="1">
                            <a:latin typeface="Cambria Math"/>
                          </a:rPr>
                          <m:t>𝟏</m:t>
                        </m:r>
                        <m:r>
                          <a:rPr lang="pt-BR" sz="1200" b="1" i="1">
                            <a:latin typeface="Cambria Math"/>
                          </a:rPr>
                          <m:t>+</m:t>
                        </m:r>
                        <m:r>
                          <a:rPr lang="pt-BR" sz="1200" b="1" i="1">
                            <a:latin typeface="Cambria Math"/>
                          </a:rPr>
                          <m:t>𝑨𝑪</m:t>
                        </m:r>
                        <m:r>
                          <a:rPr lang="pt-BR" sz="1200" b="1" i="1">
                            <a:latin typeface="Cambria Math"/>
                          </a:rPr>
                          <m:t>+</m:t>
                        </m:r>
                        <m:r>
                          <a:rPr lang="pt-BR" sz="1200" b="1" i="1">
                            <a:latin typeface="Cambria Math"/>
                          </a:rPr>
                          <m:t>𝑺𝑮</m:t>
                        </m:r>
                        <m:r>
                          <a:rPr lang="pt-BR" sz="1200" b="1" i="1">
                            <a:latin typeface="Cambria Math"/>
                          </a:rPr>
                          <m:t>+</m:t>
                        </m:r>
                        <m:r>
                          <a:rPr lang="pt-BR" sz="1200" b="1" i="1">
                            <a:latin typeface="Cambria Math"/>
                          </a:rPr>
                          <m:t>𝑹</m:t>
                        </m:r>
                        <m:r>
                          <a:rPr lang="pt-BR" sz="1200" b="1" i="1">
                            <a:latin typeface="Cambria Math"/>
                          </a:rPr>
                          <m:t>)×(</m:t>
                        </m:r>
                        <m:r>
                          <a:rPr lang="pt-BR" sz="1200" b="1" i="1">
                            <a:latin typeface="Cambria Math"/>
                          </a:rPr>
                          <m:t>𝟏</m:t>
                        </m:r>
                        <m:r>
                          <a:rPr lang="pt-BR" sz="1200" b="1" i="1">
                            <a:latin typeface="Cambria Math"/>
                          </a:rPr>
                          <m:t>+</m:t>
                        </m:r>
                        <m:r>
                          <a:rPr lang="pt-BR" sz="1200" b="1" i="1">
                            <a:latin typeface="Cambria Math"/>
                            <a:ea typeface="Cambria Math"/>
                          </a:rPr>
                          <m:t>𝑫𝑭</m:t>
                        </m:r>
                        <m:r>
                          <a:rPr lang="pt-BR" sz="1200" b="1" i="1">
                            <a:latin typeface="Cambria Math"/>
                            <a:ea typeface="Cambria Math"/>
                          </a:rPr>
                          <m:t>)×(</m:t>
                        </m:r>
                        <m:r>
                          <a:rPr lang="pt-BR" sz="1200" b="1" i="1">
                            <a:latin typeface="Cambria Math"/>
                            <a:ea typeface="Cambria Math"/>
                          </a:rPr>
                          <m:t>𝟏</m:t>
                        </m:r>
                        <m:r>
                          <a:rPr lang="pt-BR" sz="1200" b="1" i="1">
                            <a:latin typeface="Cambria Math"/>
                            <a:ea typeface="Cambria Math"/>
                          </a:rPr>
                          <m:t>+</m:t>
                        </m:r>
                        <m:r>
                          <a:rPr lang="pt-BR" sz="1200" b="1" i="1">
                            <a:latin typeface="Cambria Math"/>
                            <a:ea typeface="Cambria Math"/>
                          </a:rPr>
                          <m:t>𝑳</m:t>
                        </m:r>
                        <m:r>
                          <a:rPr lang="pt-BR" sz="1200" b="1" i="1">
                            <a:latin typeface="Cambria Math"/>
                            <a:ea typeface="Cambria Math"/>
                          </a:rPr>
                          <m:t>)</m:t>
                        </m:r>
                      </m:num>
                      <m:den>
                        <m:r>
                          <a:rPr lang="pt-BR" sz="1200" b="1" i="1">
                            <a:latin typeface="Cambria Math"/>
                          </a:rPr>
                          <m:t>(</m:t>
                        </m:r>
                        <m:r>
                          <a:rPr lang="pt-BR" sz="1200" b="1" i="1">
                            <a:latin typeface="Cambria Math"/>
                          </a:rPr>
                          <m:t>𝟏</m:t>
                        </m:r>
                        <m:r>
                          <a:rPr lang="pt-BR" sz="1200" b="1" i="1">
                            <a:latin typeface="Cambria Math"/>
                          </a:rPr>
                          <m:t>−</m:t>
                        </m:r>
                        <m:r>
                          <a:rPr lang="pt-BR" sz="1200" b="1" i="1">
                            <a:latin typeface="Cambria Math"/>
                          </a:rPr>
                          <m:t>𝑻</m:t>
                        </m:r>
                        <m:r>
                          <a:rPr lang="pt-BR" sz="1200" b="1" i="1">
                            <a:latin typeface="Cambria Math"/>
                          </a:rPr>
                          <m:t>)</m:t>
                        </m:r>
                      </m:den>
                    </m:f>
                    <m:r>
                      <a:rPr lang="pt-BR" sz="1200" b="1" i="1">
                        <a:latin typeface="Cambria Math"/>
                      </a:rPr>
                      <m:t>−</m:t>
                    </m:r>
                    <m:r>
                      <a:rPr lang="pt-BR" sz="1200" b="1" i="1">
                        <a:latin typeface="Cambria Math"/>
                      </a:rPr>
                      <m:t>𝟏</m:t>
                    </m:r>
                  </m:oMath>
                </m:oMathPara>
              </a14:m>
              <a:endParaRPr lang="pt-BR" sz="1200" b="1"/>
            </a:p>
          </xdr:txBody>
        </xdr:sp>
      </mc:Choice>
      <mc:Fallback>
        <xdr:sp macro="" textlink="">
          <xdr:nvSpPr>
            <xdr:cNvPr id="2" name="CaixaDeTexto 1"/>
            <xdr:cNvSpPr txBox="1"/>
          </xdr:nvSpPr>
          <xdr:spPr>
            <a:xfrm>
              <a:off x="2005853" y="5884209"/>
              <a:ext cx="3962400" cy="4767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pt-BR" sz="1200" b="1" i="0">
                  <a:latin typeface="Cambria Math"/>
                </a:rPr>
                <a:t>𝑩𝑫𝑰=  ((𝟏+𝑨𝑪+𝑺𝑮+𝑹)×(𝟏+</a:t>
              </a:r>
              <a:r>
                <a:rPr lang="pt-BR" sz="1200" b="1" i="0">
                  <a:latin typeface="Cambria Math"/>
                  <a:ea typeface="Cambria Math"/>
                </a:rPr>
                <a:t>𝑫𝑭)×(𝟏+𝑳))/(</a:t>
              </a:r>
              <a:r>
                <a:rPr lang="pt-BR" sz="1200" b="1" i="0">
                  <a:latin typeface="Cambria Math"/>
                </a:rPr>
                <a:t>(𝟏−𝑻))−𝟏</a:t>
              </a:r>
              <a:endParaRPr lang="pt-BR" sz="1200" b="1"/>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ng/COMPARTILHADO/ASFALTO/2017%20-%20PAV%20ASF&#193;LTICA/04%20%20-%20ACESSOS%20AO%20LAGO/OR&#199;AMENTO%20CR%208419572016-MTUR-P1037093-43/OR&#199;AMENTO%20C%20R%20841957-20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R&#199;AMENTO%20ABASTECIMENTO%20CRISTO%20RE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odelo%20BD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al"/>
      <sheetName val="Novo!"/>
      <sheetName val="Dados"/>
      <sheetName val="BDI"/>
      <sheetName val="Orçamento"/>
      <sheetName val="Memória"/>
      <sheetName val="Comp"/>
      <sheetName val="Cot"/>
      <sheetName val="CronoFF"/>
      <sheetName val="QCI"/>
      <sheetName val="Memorial Descritivo"/>
      <sheetName val="Licitação"/>
      <sheetName val="CronoFF-L"/>
      <sheetName val="QCI-L"/>
      <sheetName val="BM"/>
      <sheetName val="RRE"/>
      <sheetName val="OFÍCIO"/>
      <sheetName val="CC"/>
    </sheetNames>
    <sheetDataSet>
      <sheetData sheetId="0"/>
      <sheetData sheetId="1"/>
      <sheetData sheetId="2">
        <row r="6">
          <cell r="G6" t="str">
            <v>MUNICÍPIO DE CORONEL VIVIDA</v>
          </cell>
        </row>
        <row r="7">
          <cell r="G7" t="str">
            <v>CORONEL VIVIDA - PR</v>
          </cell>
        </row>
        <row r="8">
          <cell r="G8" t="str">
            <v>1037093-43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 val="ORÇAMENTO ABASTECIMENTO CRISTO "/>
    </sheetNames>
    <sheetDataSet>
      <sheetData sheetId="0">
        <row r="3">
          <cell r="O3">
            <v>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sheetNames>
    <sheetDataSet>
      <sheetData sheetId="0"/>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N326"/>
  <sheetViews>
    <sheetView showGridLines="0" tabSelected="1" zoomScaleNormal="100" zoomScaleSheetLayoutView="100" workbookViewId="0">
      <selection activeCell="D10" sqref="D10:E10"/>
    </sheetView>
  </sheetViews>
  <sheetFormatPr defaultColWidth="0" defaultRowHeight="14.25" zeroHeight="1" x14ac:dyDescent="0.25"/>
  <cols>
    <col min="1" max="1" width="5.7109375" style="1" customWidth="1"/>
    <col min="2" max="2" width="10.7109375" style="1" customWidth="1"/>
    <col min="3" max="3" width="11" style="1" customWidth="1"/>
    <col min="4" max="4" width="7" style="1" bestFit="1" customWidth="1"/>
    <col min="5" max="5" width="50.140625" style="1" customWidth="1"/>
    <col min="6" max="6" width="4.85546875" style="1" bestFit="1" customWidth="1"/>
    <col min="7" max="7" width="8.7109375" style="1" customWidth="1"/>
    <col min="8" max="8" width="11.85546875" style="1" customWidth="1"/>
    <col min="9" max="9" width="13.28515625" style="1" customWidth="1"/>
    <col min="10" max="10" width="15.28515625" style="1" bestFit="1" customWidth="1"/>
    <col min="11" max="11" width="11.7109375" style="1" bestFit="1" customWidth="1"/>
    <col min="12" max="12" width="9.85546875" style="1" bestFit="1" customWidth="1"/>
    <col min="13" max="13" width="20.7109375" style="1" bestFit="1" customWidth="1"/>
    <col min="14" max="14" width="5.7109375" style="1" customWidth="1"/>
    <col min="15" max="16384" width="9.140625" style="1" hidden="1"/>
  </cols>
  <sheetData>
    <row r="1" spans="2:13" s="24" customFormat="1" ht="15" customHeight="1" thickBot="1" x14ac:dyDescent="0.3">
      <c r="B1" s="23"/>
      <c r="C1" s="23"/>
      <c r="D1" s="23"/>
      <c r="E1" s="23"/>
      <c r="F1" s="23"/>
      <c r="G1" s="23"/>
      <c r="H1" s="23"/>
      <c r="I1" s="23"/>
      <c r="J1" s="23"/>
      <c r="K1" s="23"/>
      <c r="L1" s="23"/>
      <c r="M1" s="23"/>
    </row>
    <row r="2" spans="2:13" s="24" customFormat="1" ht="23.25" customHeight="1" thickBot="1" x14ac:dyDescent="0.3">
      <c r="B2" s="144" t="s">
        <v>50</v>
      </c>
      <c r="C2" s="145"/>
      <c r="D2" s="145"/>
      <c r="E2" s="145"/>
      <c r="F2" s="145"/>
      <c r="G2" s="145"/>
      <c r="H2" s="145"/>
      <c r="I2" s="145"/>
      <c r="J2" s="145"/>
      <c r="K2" s="145"/>
      <c r="L2" s="145"/>
      <c r="M2" s="146"/>
    </row>
    <row r="3" spans="2:13" s="24" customFormat="1" ht="8.25" customHeight="1" x14ac:dyDescent="0.25">
      <c r="B3" s="23"/>
      <c r="C3" s="23"/>
      <c r="D3" s="23"/>
      <c r="E3" s="23"/>
      <c r="F3" s="23"/>
      <c r="G3" s="23"/>
      <c r="H3" s="23"/>
      <c r="I3" s="23"/>
      <c r="J3" s="23"/>
      <c r="K3" s="23"/>
      <c r="L3" s="23"/>
      <c r="M3" s="23"/>
    </row>
    <row r="4" spans="2:13" s="24" customFormat="1" ht="6" customHeight="1" x14ac:dyDescent="0.25">
      <c r="B4" s="23"/>
      <c r="C4" s="23"/>
      <c r="D4" s="23"/>
      <c r="E4" s="23"/>
      <c r="F4" s="23"/>
      <c r="G4" s="23"/>
      <c r="H4" s="23"/>
      <c r="I4" s="23"/>
      <c r="J4" s="23"/>
      <c r="K4" s="23"/>
      <c r="L4" s="23"/>
      <c r="M4" s="23"/>
    </row>
    <row r="5" spans="2:13" s="25" customFormat="1" ht="37.5" customHeight="1" x14ac:dyDescent="0.25">
      <c r="B5" s="160" t="s">
        <v>85</v>
      </c>
      <c r="C5" s="160"/>
      <c r="D5" s="160"/>
      <c r="E5" s="160"/>
      <c r="F5" s="160"/>
      <c r="G5" s="160"/>
      <c r="H5" s="160"/>
      <c r="I5" s="160"/>
      <c r="J5" s="160"/>
      <c r="K5" s="14"/>
      <c r="L5" s="14"/>
      <c r="M5" s="14"/>
    </row>
    <row r="6" spans="2:13" s="25" customFormat="1" ht="4.5" customHeight="1" x14ac:dyDescent="0.25">
      <c r="B6" s="105"/>
      <c r="C6" s="105"/>
      <c r="D6" s="105"/>
      <c r="E6" s="105"/>
      <c r="F6" s="105"/>
      <c r="G6" s="105"/>
      <c r="H6" s="105"/>
      <c r="I6" s="105"/>
      <c r="J6" s="14"/>
      <c r="K6" s="14"/>
      <c r="L6" s="14"/>
      <c r="M6" s="14"/>
    </row>
    <row r="7" spans="2:13" s="26" customFormat="1" ht="18" x14ac:dyDescent="0.25">
      <c r="B7" s="160" t="s">
        <v>86</v>
      </c>
      <c r="C7" s="160"/>
      <c r="D7" s="160"/>
      <c r="E7" s="160"/>
      <c r="F7" s="160"/>
      <c r="G7" s="160"/>
      <c r="H7" s="160"/>
      <c r="I7" s="160"/>
      <c r="J7" s="160"/>
      <c r="K7" s="14"/>
      <c r="L7" s="14"/>
      <c r="M7" s="14"/>
    </row>
    <row r="8" spans="2:13" s="25" customFormat="1" ht="4.5" customHeight="1" x14ac:dyDescent="0.25">
      <c r="B8" s="161"/>
      <c r="C8" s="161"/>
      <c r="D8" s="161"/>
      <c r="E8" s="161"/>
      <c r="F8" s="161"/>
      <c r="G8" s="161"/>
      <c r="H8" s="161"/>
      <c r="I8" s="15"/>
      <c r="J8" s="15"/>
      <c r="K8" s="15"/>
      <c r="L8" s="15"/>
      <c r="M8" s="15"/>
    </row>
    <row r="9" spans="2:13" s="24" customFormat="1" ht="6" customHeight="1" x14ac:dyDescent="0.25">
      <c r="B9" s="27"/>
      <c r="C9" s="27"/>
      <c r="D9" s="27"/>
      <c r="E9" s="27"/>
      <c r="F9" s="27"/>
      <c r="G9" s="27"/>
      <c r="H9" s="27"/>
      <c r="I9" s="27"/>
      <c r="J9" s="27"/>
      <c r="K9" s="27"/>
      <c r="L9" s="27"/>
      <c r="M9" s="27"/>
    </row>
    <row r="10" spans="2:13" ht="15" customHeight="1" x14ac:dyDescent="0.25">
      <c r="B10" s="154" t="s">
        <v>52</v>
      </c>
      <c r="C10" s="154"/>
      <c r="D10" s="137" t="s">
        <v>393</v>
      </c>
      <c r="E10" s="136"/>
      <c r="F10" s="134" t="s">
        <v>63</v>
      </c>
      <c r="G10" s="134"/>
      <c r="H10" s="136" t="s">
        <v>70</v>
      </c>
      <c r="I10" s="136"/>
      <c r="J10" s="136"/>
      <c r="K10" s="136"/>
    </row>
    <row r="11" spans="2:13" ht="15.75" customHeight="1" x14ac:dyDescent="0.25">
      <c r="B11" s="154" t="s">
        <v>51</v>
      </c>
      <c r="C11" s="154"/>
      <c r="D11" s="155">
        <v>76995455000156</v>
      </c>
      <c r="E11" s="155"/>
      <c r="F11" s="135" t="s">
        <v>64</v>
      </c>
      <c r="G11" s="135"/>
      <c r="H11" s="20" t="s">
        <v>72</v>
      </c>
      <c r="I11" s="16" t="s">
        <v>67</v>
      </c>
      <c r="J11" s="21">
        <v>85550000</v>
      </c>
    </row>
    <row r="12" spans="2:13" ht="15.75" customHeight="1" x14ac:dyDescent="0.25">
      <c r="B12" s="154" t="s">
        <v>68</v>
      </c>
      <c r="C12" s="154"/>
      <c r="D12" s="136" t="s">
        <v>54</v>
      </c>
      <c r="E12" s="136"/>
      <c r="F12" s="135" t="s">
        <v>65</v>
      </c>
      <c r="G12" s="135"/>
      <c r="H12" s="20" t="s">
        <v>53</v>
      </c>
      <c r="I12" s="16" t="s">
        <v>66</v>
      </c>
      <c r="J12" s="22">
        <v>4632328300</v>
      </c>
    </row>
    <row r="13" spans="2:13" s="24" customFormat="1" ht="8.25" customHeight="1" x14ac:dyDescent="0.25"/>
    <row r="14" spans="2:13" s="24" customFormat="1" ht="15" customHeight="1" x14ac:dyDescent="0.25">
      <c r="B14" s="28"/>
      <c r="C14" s="28"/>
      <c r="D14" s="153" t="s">
        <v>56</v>
      </c>
      <c r="E14" s="153"/>
      <c r="G14" s="29"/>
      <c r="J14" s="29"/>
      <c r="L14" s="156" t="s">
        <v>57</v>
      </c>
      <c r="M14" s="157"/>
    </row>
    <row r="15" spans="2:13" ht="15" customHeight="1" x14ac:dyDescent="0.25">
      <c r="B15" s="149" t="s">
        <v>55</v>
      </c>
      <c r="C15" s="150"/>
      <c r="D15" s="151">
        <v>0</v>
      </c>
      <c r="E15" s="152"/>
      <c r="G15" s="13"/>
      <c r="H15" s="142" t="s">
        <v>61</v>
      </c>
      <c r="I15" s="143"/>
      <c r="J15" s="68">
        <v>43474</v>
      </c>
      <c r="L15" s="158">
        <f>(I20-M20)/I20</f>
        <v>0</v>
      </c>
      <c r="M15" s="159"/>
    </row>
    <row r="16" spans="2:13" x14ac:dyDescent="0.25">
      <c r="B16" s="3"/>
      <c r="C16" s="3"/>
      <c r="D16" s="131" t="s">
        <v>58</v>
      </c>
      <c r="E16" s="131"/>
      <c r="F16" s="3"/>
      <c r="G16" s="3"/>
      <c r="J16" s="3"/>
      <c r="K16" s="3"/>
      <c r="L16" s="140" t="s">
        <v>62</v>
      </c>
      <c r="M16" s="141"/>
    </row>
    <row r="17" spans="2:13" ht="9.75" customHeight="1" thickBot="1" x14ac:dyDescent="0.3">
      <c r="B17" s="3"/>
      <c r="C17" s="3"/>
      <c r="D17" s="3"/>
      <c r="E17" s="3"/>
      <c r="F17" s="3"/>
      <c r="G17" s="3"/>
      <c r="L17" s="19"/>
      <c r="M17" s="19"/>
    </row>
    <row r="18" spans="2:13" ht="15" customHeight="1" x14ac:dyDescent="0.25">
      <c r="B18" s="44"/>
      <c r="C18" s="44"/>
      <c r="D18" s="44"/>
      <c r="E18" s="44"/>
      <c r="F18" s="44"/>
      <c r="G18" s="44"/>
      <c r="H18" s="147" t="s">
        <v>48</v>
      </c>
      <c r="I18" s="148"/>
      <c r="J18" s="129" t="s">
        <v>49</v>
      </c>
      <c r="K18" s="130"/>
      <c r="L18" s="132" t="s">
        <v>60</v>
      </c>
      <c r="M18" s="133"/>
    </row>
    <row r="19" spans="2:13" s="2" customFormat="1" x14ac:dyDescent="0.25">
      <c r="B19" s="51" t="s">
        <v>3</v>
      </c>
      <c r="C19" s="52" t="s">
        <v>6</v>
      </c>
      <c r="D19" s="52" t="s">
        <v>7</v>
      </c>
      <c r="E19" s="52" t="s">
        <v>69</v>
      </c>
      <c r="F19" s="52" t="s">
        <v>0</v>
      </c>
      <c r="G19" s="58" t="s">
        <v>1</v>
      </c>
      <c r="H19" s="53" t="s">
        <v>47</v>
      </c>
      <c r="I19" s="54" t="s">
        <v>2</v>
      </c>
      <c r="J19" s="55" t="s">
        <v>47</v>
      </c>
      <c r="K19" s="56" t="s">
        <v>2</v>
      </c>
      <c r="L19" s="57" t="s">
        <v>47</v>
      </c>
      <c r="M19" s="118" t="s">
        <v>2</v>
      </c>
    </row>
    <row r="20" spans="2:13" s="2" customFormat="1" x14ac:dyDescent="0.25">
      <c r="B20" s="67" t="s">
        <v>8</v>
      </c>
      <c r="C20" s="45" t="s">
        <v>87</v>
      </c>
      <c r="D20" s="46"/>
      <c r="E20" s="46"/>
      <c r="F20" s="46"/>
      <c r="G20" s="59"/>
      <c r="H20" s="32"/>
      <c r="I20" s="47">
        <f>SUBTOTAL(9,I21:I213)</f>
        <v>79357.14</v>
      </c>
      <c r="J20" s="32"/>
      <c r="K20" s="48">
        <f>SUBTOTAL(9,K21:K213)</f>
        <v>79357.14</v>
      </c>
      <c r="L20" s="49"/>
      <c r="M20" s="50">
        <f>SUBTOTAL(9,M21:M213)</f>
        <v>79357.14</v>
      </c>
    </row>
    <row r="21" spans="2:13" s="2" customFormat="1" x14ac:dyDescent="0.25">
      <c r="B21" s="64" t="s">
        <v>9</v>
      </c>
      <c r="C21" s="4" t="s">
        <v>88</v>
      </c>
      <c r="D21" s="5"/>
      <c r="E21" s="5"/>
      <c r="F21" s="5"/>
      <c r="G21" s="60"/>
      <c r="H21" s="33"/>
      <c r="I21" s="34">
        <f>SUBTOTAL(9,I23:I80)</f>
        <v>20096.28</v>
      </c>
      <c r="J21" s="33"/>
      <c r="K21" s="34">
        <f>SUBTOTAL(9,K23:K80)</f>
        <v>20096.28</v>
      </c>
      <c r="L21" s="41"/>
      <c r="M21" s="119">
        <f>SUBTOTAL(9,M23:M80)</f>
        <v>20096.28</v>
      </c>
    </row>
    <row r="22" spans="2:13" s="2" customFormat="1" x14ac:dyDescent="0.25">
      <c r="B22" s="65" t="s">
        <v>89</v>
      </c>
      <c r="C22" s="6" t="s">
        <v>46</v>
      </c>
      <c r="D22" s="7"/>
      <c r="E22" s="7"/>
      <c r="F22" s="7"/>
      <c r="G22" s="62"/>
      <c r="H22" s="37"/>
      <c r="I22" s="38">
        <f>SUBTOTAL(9,I23:I26)</f>
        <v>2534.3200000000002</v>
      </c>
      <c r="J22" s="40"/>
      <c r="K22" s="38">
        <f>SUBTOTAL(9,K23:K26)</f>
        <v>2534.3200000000002</v>
      </c>
      <c r="L22" s="43"/>
      <c r="M22" s="8">
        <f>SUBTOTAL(9,M23:M26)</f>
        <v>2534.3200000000002</v>
      </c>
    </row>
    <row r="23" spans="2:13" s="2" customFormat="1" ht="33.75" x14ac:dyDescent="0.25">
      <c r="B23" s="66" t="s">
        <v>90</v>
      </c>
      <c r="C23" s="9" t="s">
        <v>28</v>
      </c>
      <c r="D23" s="11" t="s">
        <v>94</v>
      </c>
      <c r="E23" s="12" t="s">
        <v>97</v>
      </c>
      <c r="F23" s="9" t="s">
        <v>42</v>
      </c>
      <c r="G23" s="61">
        <v>67.5</v>
      </c>
      <c r="H23" s="35">
        <v>11.66</v>
      </c>
      <c r="I23" s="36">
        <f>ROUND(H23*G23,2)</f>
        <v>787.05</v>
      </c>
      <c r="J23" s="39">
        <f>ROUND(H23-(H23*$D$15),2)</f>
        <v>11.66</v>
      </c>
      <c r="K23" s="17">
        <f>ROUND(J23*G23,2)</f>
        <v>787.05</v>
      </c>
      <c r="L23" s="42">
        <f>ROUND(J23,2)</f>
        <v>11.66</v>
      </c>
      <c r="M23" s="10">
        <f>ROUND(L23*G23,2)</f>
        <v>787.05</v>
      </c>
    </row>
    <row r="24" spans="2:13" s="2" customFormat="1" ht="33.75" x14ac:dyDescent="0.25">
      <c r="B24" s="66" t="s">
        <v>91</v>
      </c>
      <c r="C24" s="9" t="s">
        <v>28</v>
      </c>
      <c r="D24" s="11" t="s">
        <v>95</v>
      </c>
      <c r="E24" s="12" t="s">
        <v>98</v>
      </c>
      <c r="F24" s="9" t="s">
        <v>45</v>
      </c>
      <c r="G24" s="61">
        <v>1</v>
      </c>
      <c r="H24" s="35">
        <v>1210.02</v>
      </c>
      <c r="I24" s="36">
        <f t="shared" ref="I24:I25" si="0">ROUND(H24*G24,2)</f>
        <v>1210.02</v>
      </c>
      <c r="J24" s="39">
        <f>ROUND(H24-(H24*$D$15),2)</f>
        <v>1210.02</v>
      </c>
      <c r="K24" s="17">
        <f t="shared" ref="K24:K25" si="1">ROUND(J24*G24,2)</f>
        <v>1210.02</v>
      </c>
      <c r="L24" s="42">
        <f>ROUND(J24,2)</f>
        <v>1210.02</v>
      </c>
      <c r="M24" s="10">
        <f>ROUND(L24*G24,2)</f>
        <v>1210.02</v>
      </c>
    </row>
    <row r="25" spans="2:13" s="2" customFormat="1" ht="22.5" x14ac:dyDescent="0.25">
      <c r="B25" s="66" t="s">
        <v>92</v>
      </c>
      <c r="C25" s="9" t="s">
        <v>28</v>
      </c>
      <c r="D25" s="11" t="s">
        <v>29</v>
      </c>
      <c r="E25" s="12" t="s">
        <v>38</v>
      </c>
      <c r="F25" s="9" t="s">
        <v>42</v>
      </c>
      <c r="G25" s="61">
        <v>85</v>
      </c>
      <c r="H25" s="35">
        <v>1.61</v>
      </c>
      <c r="I25" s="36">
        <f t="shared" si="0"/>
        <v>136.85</v>
      </c>
      <c r="J25" s="39">
        <f>ROUND(H25-(H25*$D$15),2)</f>
        <v>1.61</v>
      </c>
      <c r="K25" s="17">
        <f t="shared" si="1"/>
        <v>136.85</v>
      </c>
      <c r="L25" s="42">
        <f>ROUND(J25,2)</f>
        <v>1.61</v>
      </c>
      <c r="M25" s="10">
        <f>ROUND(L25*G25,2)</f>
        <v>136.85</v>
      </c>
    </row>
    <row r="26" spans="2:13" s="2" customFormat="1" x14ac:dyDescent="0.25">
      <c r="B26" s="66" t="s">
        <v>93</v>
      </c>
      <c r="C26" s="9" t="s">
        <v>28</v>
      </c>
      <c r="D26" s="11" t="s">
        <v>96</v>
      </c>
      <c r="E26" s="12" t="s">
        <v>99</v>
      </c>
      <c r="F26" s="9" t="s">
        <v>41</v>
      </c>
      <c r="G26" s="61">
        <v>4</v>
      </c>
      <c r="H26" s="35">
        <v>100.1</v>
      </c>
      <c r="I26" s="36">
        <f>ROUND(H26*G26,2)</f>
        <v>400.4</v>
      </c>
      <c r="J26" s="39">
        <f>ROUND(H26-(H26*$D$15),2)</f>
        <v>100.1</v>
      </c>
      <c r="K26" s="17">
        <f>ROUND(J26*G26,2)</f>
        <v>400.4</v>
      </c>
      <c r="L26" s="42">
        <f>ROUND(J26,2)</f>
        <v>100.1</v>
      </c>
      <c r="M26" s="10">
        <f>ROUND(L26*G26,2)</f>
        <v>400.4</v>
      </c>
    </row>
    <row r="27" spans="2:13" s="2" customFormat="1" x14ac:dyDescent="0.25">
      <c r="B27" s="65" t="s">
        <v>120</v>
      </c>
      <c r="C27" s="6" t="s">
        <v>119</v>
      </c>
      <c r="D27" s="7"/>
      <c r="E27" s="7"/>
      <c r="F27" s="7"/>
      <c r="G27" s="62"/>
      <c r="H27" s="37"/>
      <c r="I27" s="38">
        <f>SUBTOTAL(9,I28:I48)</f>
        <v>5573.72</v>
      </c>
      <c r="J27" s="40"/>
      <c r="K27" s="38">
        <f>SUBTOTAL(9,K28:K48)</f>
        <v>5573.72</v>
      </c>
      <c r="L27" s="43"/>
      <c r="M27" s="8">
        <f>SUBTOTAL(9,M28:M48)</f>
        <v>5573.72</v>
      </c>
    </row>
    <row r="28" spans="2:13" s="2" customFormat="1" ht="33.75" x14ac:dyDescent="0.25">
      <c r="B28" s="66" t="s">
        <v>12</v>
      </c>
      <c r="C28" s="9" t="s">
        <v>28</v>
      </c>
      <c r="D28" s="11" t="s">
        <v>121</v>
      </c>
      <c r="E28" s="12" t="s">
        <v>138</v>
      </c>
      <c r="F28" s="9" t="s">
        <v>44</v>
      </c>
      <c r="G28" s="61">
        <v>3.2</v>
      </c>
      <c r="H28" s="35">
        <v>61.47</v>
      </c>
      <c r="I28" s="36">
        <f t="shared" ref="I28:I48" si="2">ROUND(H28*G28,2)</f>
        <v>196.7</v>
      </c>
      <c r="J28" s="39">
        <f t="shared" ref="J28:J48" si="3">ROUND(H28-(H28*$D$15),2)</f>
        <v>61.47</v>
      </c>
      <c r="K28" s="17">
        <f t="shared" ref="K28:K48" si="4">ROUND(J28*G28,2)</f>
        <v>196.7</v>
      </c>
      <c r="L28" s="42">
        <f t="shared" ref="L28:L48" si="5">ROUND(J28,2)</f>
        <v>61.47</v>
      </c>
      <c r="M28" s="10">
        <f t="shared" ref="M28:M48" si="6">ROUND(L28*G28,2)</f>
        <v>196.7</v>
      </c>
    </row>
    <row r="29" spans="2:13" s="2" customFormat="1" ht="22.5" x14ac:dyDescent="0.25">
      <c r="B29" s="66" t="s">
        <v>13</v>
      </c>
      <c r="C29" s="9" t="s">
        <v>31</v>
      </c>
      <c r="D29" s="11" t="s">
        <v>122</v>
      </c>
      <c r="E29" s="12" t="s">
        <v>139</v>
      </c>
      <c r="F29" s="9" t="s">
        <v>41</v>
      </c>
      <c r="G29" s="61">
        <v>0.3</v>
      </c>
      <c r="H29" s="35">
        <v>127.03</v>
      </c>
      <c r="I29" s="36">
        <f t="shared" si="2"/>
        <v>38.11</v>
      </c>
      <c r="J29" s="39">
        <f t="shared" si="3"/>
        <v>127.03</v>
      </c>
      <c r="K29" s="17">
        <f t="shared" si="4"/>
        <v>38.11</v>
      </c>
      <c r="L29" s="42">
        <f t="shared" si="5"/>
        <v>127.03</v>
      </c>
      <c r="M29" s="10">
        <f t="shared" si="6"/>
        <v>38.11</v>
      </c>
    </row>
    <row r="30" spans="2:13" s="2" customFormat="1" ht="22.5" x14ac:dyDescent="0.25">
      <c r="B30" s="66" t="s">
        <v>100</v>
      </c>
      <c r="C30" s="9" t="s">
        <v>31</v>
      </c>
      <c r="D30" s="11" t="s">
        <v>123</v>
      </c>
      <c r="E30" s="12" t="s">
        <v>140</v>
      </c>
      <c r="F30" s="9" t="s">
        <v>41</v>
      </c>
      <c r="G30" s="61">
        <v>0.05</v>
      </c>
      <c r="H30" s="35">
        <v>173.86</v>
      </c>
      <c r="I30" s="36">
        <f t="shared" si="2"/>
        <v>8.69</v>
      </c>
      <c r="J30" s="39">
        <f t="shared" si="3"/>
        <v>173.86</v>
      </c>
      <c r="K30" s="17">
        <f t="shared" si="4"/>
        <v>8.69</v>
      </c>
      <c r="L30" s="42">
        <f t="shared" si="5"/>
        <v>173.86</v>
      </c>
      <c r="M30" s="10">
        <f t="shared" si="6"/>
        <v>8.69</v>
      </c>
    </row>
    <row r="31" spans="2:13" s="2" customFormat="1" ht="33.75" x14ac:dyDescent="0.25">
      <c r="B31" s="66" t="s">
        <v>101</v>
      </c>
      <c r="C31" s="9" t="s">
        <v>31</v>
      </c>
      <c r="D31" s="11" t="s">
        <v>124</v>
      </c>
      <c r="E31" s="12" t="s">
        <v>141</v>
      </c>
      <c r="F31" s="9" t="s">
        <v>42</v>
      </c>
      <c r="G31" s="61">
        <v>3.96</v>
      </c>
      <c r="H31" s="35">
        <v>59.44</v>
      </c>
      <c r="I31" s="36">
        <f t="shared" si="2"/>
        <v>235.38</v>
      </c>
      <c r="J31" s="39">
        <f t="shared" si="3"/>
        <v>59.44</v>
      </c>
      <c r="K31" s="17">
        <f t="shared" si="4"/>
        <v>235.38</v>
      </c>
      <c r="L31" s="42">
        <f t="shared" si="5"/>
        <v>59.44</v>
      </c>
      <c r="M31" s="10">
        <f t="shared" si="6"/>
        <v>235.38</v>
      </c>
    </row>
    <row r="32" spans="2:13" s="2" customFormat="1" ht="22.5" x14ac:dyDescent="0.25">
      <c r="B32" s="66" t="s">
        <v>102</v>
      </c>
      <c r="C32" s="9" t="s">
        <v>31</v>
      </c>
      <c r="D32" s="11" t="s">
        <v>125</v>
      </c>
      <c r="E32" s="12" t="s">
        <v>142</v>
      </c>
      <c r="F32" s="9" t="s">
        <v>43</v>
      </c>
      <c r="G32" s="61">
        <v>4.38</v>
      </c>
      <c r="H32" s="35">
        <v>15.49</v>
      </c>
      <c r="I32" s="36">
        <f t="shared" si="2"/>
        <v>67.849999999999994</v>
      </c>
      <c r="J32" s="39">
        <f t="shared" si="3"/>
        <v>15.49</v>
      </c>
      <c r="K32" s="17">
        <f t="shared" si="4"/>
        <v>67.849999999999994</v>
      </c>
      <c r="L32" s="42">
        <f t="shared" si="5"/>
        <v>15.49</v>
      </c>
      <c r="M32" s="10">
        <f t="shared" si="6"/>
        <v>67.849999999999994</v>
      </c>
    </row>
    <row r="33" spans="2:13" s="2" customFormat="1" ht="22.5" x14ac:dyDescent="0.25">
      <c r="B33" s="66" t="s">
        <v>103</v>
      </c>
      <c r="C33" s="9" t="s">
        <v>31</v>
      </c>
      <c r="D33" s="11" t="s">
        <v>126</v>
      </c>
      <c r="E33" s="12" t="s">
        <v>143</v>
      </c>
      <c r="F33" s="9" t="s">
        <v>43</v>
      </c>
      <c r="G33" s="61">
        <v>7.2</v>
      </c>
      <c r="H33" s="35">
        <v>13.19</v>
      </c>
      <c r="I33" s="36">
        <f t="shared" si="2"/>
        <v>94.97</v>
      </c>
      <c r="J33" s="39">
        <f t="shared" si="3"/>
        <v>13.19</v>
      </c>
      <c r="K33" s="17">
        <f t="shared" si="4"/>
        <v>94.97</v>
      </c>
      <c r="L33" s="42">
        <f t="shared" si="5"/>
        <v>13.19</v>
      </c>
      <c r="M33" s="10">
        <f t="shared" si="6"/>
        <v>94.97</v>
      </c>
    </row>
    <row r="34" spans="2:13" s="2" customFormat="1" ht="45" x14ac:dyDescent="0.25">
      <c r="B34" s="66" t="s">
        <v>104</v>
      </c>
      <c r="C34" s="9" t="s">
        <v>31</v>
      </c>
      <c r="D34" s="11" t="s">
        <v>127</v>
      </c>
      <c r="E34" s="12" t="s">
        <v>144</v>
      </c>
      <c r="F34" s="9" t="s">
        <v>41</v>
      </c>
      <c r="G34" s="61">
        <v>0.3</v>
      </c>
      <c r="H34" s="35">
        <v>608.51</v>
      </c>
      <c r="I34" s="36">
        <f t="shared" si="2"/>
        <v>182.55</v>
      </c>
      <c r="J34" s="39">
        <f t="shared" si="3"/>
        <v>608.51</v>
      </c>
      <c r="K34" s="17">
        <f t="shared" si="4"/>
        <v>182.55</v>
      </c>
      <c r="L34" s="42">
        <f t="shared" si="5"/>
        <v>608.51</v>
      </c>
      <c r="M34" s="10">
        <f t="shared" si="6"/>
        <v>182.55</v>
      </c>
    </row>
    <row r="35" spans="2:13" s="2" customFormat="1" ht="22.5" x14ac:dyDescent="0.25">
      <c r="B35" s="66" t="s">
        <v>105</v>
      </c>
      <c r="C35" s="9" t="s">
        <v>31</v>
      </c>
      <c r="D35" s="11" t="s">
        <v>30</v>
      </c>
      <c r="E35" s="12" t="s">
        <v>39</v>
      </c>
      <c r="F35" s="9" t="s">
        <v>41</v>
      </c>
      <c r="G35" s="61">
        <v>0.11</v>
      </c>
      <c r="H35" s="35">
        <v>98.94</v>
      </c>
      <c r="I35" s="36">
        <f t="shared" si="2"/>
        <v>10.88</v>
      </c>
      <c r="J35" s="39">
        <f t="shared" si="3"/>
        <v>98.94</v>
      </c>
      <c r="K35" s="17">
        <f t="shared" si="4"/>
        <v>10.88</v>
      </c>
      <c r="L35" s="42">
        <f t="shared" si="5"/>
        <v>98.94</v>
      </c>
      <c r="M35" s="10">
        <f t="shared" si="6"/>
        <v>10.88</v>
      </c>
    </row>
    <row r="36" spans="2:13" s="2" customFormat="1" ht="22.5" x14ac:dyDescent="0.25">
      <c r="B36" s="66" t="s">
        <v>106</v>
      </c>
      <c r="C36" s="9" t="s">
        <v>31</v>
      </c>
      <c r="D36" s="11" t="s">
        <v>128</v>
      </c>
      <c r="E36" s="12" t="s">
        <v>145</v>
      </c>
      <c r="F36" s="9" t="s">
        <v>42</v>
      </c>
      <c r="G36" s="61">
        <v>2.25</v>
      </c>
      <c r="H36" s="35">
        <v>99.72</v>
      </c>
      <c r="I36" s="36">
        <f t="shared" si="2"/>
        <v>224.37</v>
      </c>
      <c r="J36" s="39">
        <f t="shared" si="3"/>
        <v>99.72</v>
      </c>
      <c r="K36" s="17">
        <f t="shared" si="4"/>
        <v>224.37</v>
      </c>
      <c r="L36" s="42">
        <f t="shared" si="5"/>
        <v>99.72</v>
      </c>
      <c r="M36" s="10">
        <f t="shared" si="6"/>
        <v>224.37</v>
      </c>
    </row>
    <row r="37" spans="2:13" s="2" customFormat="1" ht="45" x14ac:dyDescent="0.25">
      <c r="B37" s="66" t="s">
        <v>107</v>
      </c>
      <c r="C37" s="9" t="s">
        <v>28</v>
      </c>
      <c r="D37" s="11" t="s">
        <v>129</v>
      </c>
      <c r="E37" s="12" t="s">
        <v>146</v>
      </c>
      <c r="F37" s="9" t="s">
        <v>42</v>
      </c>
      <c r="G37" s="61">
        <v>11.73</v>
      </c>
      <c r="H37" s="35">
        <v>41.42</v>
      </c>
      <c r="I37" s="36">
        <f t="shared" si="2"/>
        <v>485.86</v>
      </c>
      <c r="J37" s="39">
        <f t="shared" si="3"/>
        <v>41.42</v>
      </c>
      <c r="K37" s="17">
        <f t="shared" si="4"/>
        <v>485.86</v>
      </c>
      <c r="L37" s="42">
        <f t="shared" si="5"/>
        <v>41.42</v>
      </c>
      <c r="M37" s="10">
        <f t="shared" si="6"/>
        <v>485.86</v>
      </c>
    </row>
    <row r="38" spans="2:13" s="2" customFormat="1" ht="45" x14ac:dyDescent="0.25">
      <c r="B38" s="66" t="s">
        <v>108</v>
      </c>
      <c r="C38" s="9" t="s">
        <v>31</v>
      </c>
      <c r="D38" s="11" t="s">
        <v>130</v>
      </c>
      <c r="E38" s="12" t="s">
        <v>147</v>
      </c>
      <c r="F38" s="9" t="s">
        <v>43</v>
      </c>
      <c r="G38" s="61">
        <v>8.48</v>
      </c>
      <c r="H38" s="35">
        <v>12.58</v>
      </c>
      <c r="I38" s="36">
        <f t="shared" si="2"/>
        <v>106.68</v>
      </c>
      <c r="J38" s="39">
        <f t="shared" si="3"/>
        <v>12.58</v>
      </c>
      <c r="K38" s="17">
        <f t="shared" si="4"/>
        <v>106.68</v>
      </c>
      <c r="L38" s="42">
        <f t="shared" si="5"/>
        <v>12.58</v>
      </c>
      <c r="M38" s="10">
        <f t="shared" si="6"/>
        <v>106.68</v>
      </c>
    </row>
    <row r="39" spans="2:13" s="2" customFormat="1" ht="22.5" x14ac:dyDescent="0.25">
      <c r="B39" s="66" t="s">
        <v>109</v>
      </c>
      <c r="C39" s="9" t="s">
        <v>31</v>
      </c>
      <c r="D39" s="11" t="s">
        <v>36</v>
      </c>
      <c r="E39" s="12" t="s">
        <v>40</v>
      </c>
      <c r="F39" s="9" t="s">
        <v>42</v>
      </c>
      <c r="G39" s="61">
        <v>2.97</v>
      </c>
      <c r="H39" s="35">
        <v>70.52</v>
      </c>
      <c r="I39" s="36">
        <f t="shared" si="2"/>
        <v>209.44</v>
      </c>
      <c r="J39" s="39">
        <f t="shared" si="3"/>
        <v>70.52</v>
      </c>
      <c r="K39" s="17">
        <f t="shared" si="4"/>
        <v>209.44</v>
      </c>
      <c r="L39" s="42">
        <f t="shared" si="5"/>
        <v>70.52</v>
      </c>
      <c r="M39" s="10">
        <f t="shared" si="6"/>
        <v>209.44</v>
      </c>
    </row>
    <row r="40" spans="2:13" s="2" customFormat="1" ht="45" x14ac:dyDescent="0.25">
      <c r="B40" s="66" t="s">
        <v>110</v>
      </c>
      <c r="C40" s="9" t="s">
        <v>31</v>
      </c>
      <c r="D40" s="11" t="s">
        <v>127</v>
      </c>
      <c r="E40" s="12" t="s">
        <v>144</v>
      </c>
      <c r="F40" s="9" t="s">
        <v>41</v>
      </c>
      <c r="G40" s="61">
        <v>0.22</v>
      </c>
      <c r="H40" s="35">
        <v>608.51</v>
      </c>
      <c r="I40" s="36">
        <f t="shared" si="2"/>
        <v>133.87</v>
      </c>
      <c r="J40" s="39">
        <f t="shared" si="3"/>
        <v>608.51</v>
      </c>
      <c r="K40" s="17">
        <f t="shared" si="4"/>
        <v>133.87</v>
      </c>
      <c r="L40" s="42">
        <f t="shared" si="5"/>
        <v>608.51</v>
      </c>
      <c r="M40" s="10">
        <f t="shared" si="6"/>
        <v>133.87</v>
      </c>
    </row>
    <row r="41" spans="2:13" s="2" customFormat="1" ht="45" x14ac:dyDescent="0.25">
      <c r="B41" s="66" t="s">
        <v>111</v>
      </c>
      <c r="C41" s="9" t="s">
        <v>31</v>
      </c>
      <c r="D41" s="11" t="s">
        <v>131</v>
      </c>
      <c r="E41" s="12" t="s">
        <v>148</v>
      </c>
      <c r="F41" s="9" t="s">
        <v>42</v>
      </c>
      <c r="G41" s="61">
        <v>7.84</v>
      </c>
      <c r="H41" s="35">
        <v>84.42</v>
      </c>
      <c r="I41" s="36">
        <f t="shared" si="2"/>
        <v>661.85</v>
      </c>
      <c r="J41" s="39">
        <f t="shared" si="3"/>
        <v>84.42</v>
      </c>
      <c r="K41" s="17">
        <f t="shared" si="4"/>
        <v>661.85</v>
      </c>
      <c r="L41" s="42">
        <f t="shared" si="5"/>
        <v>84.42</v>
      </c>
      <c r="M41" s="10">
        <f t="shared" si="6"/>
        <v>661.85</v>
      </c>
    </row>
    <row r="42" spans="2:13" s="2" customFormat="1" ht="22.5" x14ac:dyDescent="0.25">
      <c r="B42" s="66" t="s">
        <v>112</v>
      </c>
      <c r="C42" s="9" t="s">
        <v>31</v>
      </c>
      <c r="D42" s="11" t="s">
        <v>132</v>
      </c>
      <c r="E42" s="12" t="s">
        <v>149</v>
      </c>
      <c r="F42" s="9" t="s">
        <v>42</v>
      </c>
      <c r="G42" s="61">
        <v>7.84</v>
      </c>
      <c r="H42" s="35">
        <v>42.47</v>
      </c>
      <c r="I42" s="36">
        <f t="shared" si="2"/>
        <v>332.96</v>
      </c>
      <c r="J42" s="39">
        <f t="shared" si="3"/>
        <v>42.47</v>
      </c>
      <c r="K42" s="17">
        <f t="shared" si="4"/>
        <v>332.96</v>
      </c>
      <c r="L42" s="42">
        <f t="shared" si="5"/>
        <v>42.47</v>
      </c>
      <c r="M42" s="10">
        <f t="shared" si="6"/>
        <v>332.96</v>
      </c>
    </row>
    <row r="43" spans="2:13" s="2" customFormat="1" ht="33.75" x14ac:dyDescent="0.25">
      <c r="B43" s="66" t="s">
        <v>113</v>
      </c>
      <c r="C43" s="9" t="s">
        <v>31</v>
      </c>
      <c r="D43" s="11" t="s">
        <v>133</v>
      </c>
      <c r="E43" s="12" t="s">
        <v>150</v>
      </c>
      <c r="F43" s="9" t="s">
        <v>42</v>
      </c>
      <c r="G43" s="61">
        <v>26.79</v>
      </c>
      <c r="H43" s="35">
        <v>3.74</v>
      </c>
      <c r="I43" s="36">
        <f t="shared" si="2"/>
        <v>100.19</v>
      </c>
      <c r="J43" s="39">
        <f t="shared" si="3"/>
        <v>3.74</v>
      </c>
      <c r="K43" s="17">
        <f t="shared" si="4"/>
        <v>100.19</v>
      </c>
      <c r="L43" s="42">
        <f t="shared" si="5"/>
        <v>3.74</v>
      </c>
      <c r="M43" s="10">
        <f t="shared" si="6"/>
        <v>100.19</v>
      </c>
    </row>
    <row r="44" spans="2:13" s="2" customFormat="1" ht="45" x14ac:dyDescent="0.25">
      <c r="B44" s="66" t="s">
        <v>114</v>
      </c>
      <c r="C44" s="9" t="s">
        <v>31</v>
      </c>
      <c r="D44" s="11" t="s">
        <v>134</v>
      </c>
      <c r="E44" s="12" t="s">
        <v>151</v>
      </c>
      <c r="F44" s="9" t="s">
        <v>42</v>
      </c>
      <c r="G44" s="61">
        <v>26.79</v>
      </c>
      <c r="H44" s="35">
        <v>51.88</v>
      </c>
      <c r="I44" s="36">
        <f t="shared" si="2"/>
        <v>1389.87</v>
      </c>
      <c r="J44" s="39">
        <f t="shared" si="3"/>
        <v>51.88</v>
      </c>
      <c r="K44" s="17">
        <f t="shared" si="4"/>
        <v>1389.87</v>
      </c>
      <c r="L44" s="42">
        <f t="shared" si="5"/>
        <v>51.88</v>
      </c>
      <c r="M44" s="10">
        <f t="shared" si="6"/>
        <v>1389.87</v>
      </c>
    </row>
    <row r="45" spans="2:13" s="2" customFormat="1" ht="22.5" x14ac:dyDescent="0.25">
      <c r="B45" s="66" t="s">
        <v>115</v>
      </c>
      <c r="C45" s="9" t="s">
        <v>31</v>
      </c>
      <c r="D45" s="11" t="s">
        <v>135</v>
      </c>
      <c r="E45" s="12" t="s">
        <v>152</v>
      </c>
      <c r="F45" s="9" t="s">
        <v>42</v>
      </c>
      <c r="G45" s="61">
        <v>26.79</v>
      </c>
      <c r="H45" s="35">
        <v>13.94</v>
      </c>
      <c r="I45" s="36">
        <f t="shared" si="2"/>
        <v>373.45</v>
      </c>
      <c r="J45" s="39">
        <f t="shared" si="3"/>
        <v>13.94</v>
      </c>
      <c r="K45" s="17">
        <f t="shared" si="4"/>
        <v>373.45</v>
      </c>
      <c r="L45" s="42">
        <f t="shared" si="5"/>
        <v>13.94</v>
      </c>
      <c r="M45" s="10">
        <f t="shared" si="6"/>
        <v>373.45</v>
      </c>
    </row>
    <row r="46" spans="2:13" s="2" customFormat="1" ht="22.5" x14ac:dyDescent="0.25">
      <c r="B46" s="66" t="s">
        <v>116</v>
      </c>
      <c r="C46" s="9" t="s">
        <v>31</v>
      </c>
      <c r="D46" s="11" t="s">
        <v>136</v>
      </c>
      <c r="E46" s="12" t="s">
        <v>153</v>
      </c>
      <c r="F46" s="9" t="s">
        <v>42</v>
      </c>
      <c r="G46" s="61">
        <v>0.45</v>
      </c>
      <c r="H46" s="35">
        <v>141.44</v>
      </c>
      <c r="I46" s="36">
        <f t="shared" si="2"/>
        <v>63.65</v>
      </c>
      <c r="J46" s="39">
        <f t="shared" si="3"/>
        <v>141.44</v>
      </c>
      <c r="K46" s="17">
        <f t="shared" si="4"/>
        <v>63.65</v>
      </c>
      <c r="L46" s="42">
        <f t="shared" si="5"/>
        <v>141.44</v>
      </c>
      <c r="M46" s="10">
        <f t="shared" si="6"/>
        <v>63.65</v>
      </c>
    </row>
    <row r="47" spans="2:13" s="2" customFormat="1" ht="22.5" x14ac:dyDescent="0.25">
      <c r="B47" s="66" t="s">
        <v>117</v>
      </c>
      <c r="C47" s="9" t="s">
        <v>31</v>
      </c>
      <c r="D47" s="11" t="s">
        <v>30</v>
      </c>
      <c r="E47" s="12" t="s">
        <v>39</v>
      </c>
      <c r="F47" s="9" t="s">
        <v>41</v>
      </c>
      <c r="G47" s="61">
        <v>0.42</v>
      </c>
      <c r="H47" s="35">
        <v>98.94</v>
      </c>
      <c r="I47" s="36">
        <f t="shared" si="2"/>
        <v>41.55</v>
      </c>
      <c r="J47" s="39">
        <f t="shared" si="3"/>
        <v>98.94</v>
      </c>
      <c r="K47" s="17">
        <f t="shared" si="4"/>
        <v>41.55</v>
      </c>
      <c r="L47" s="42">
        <f t="shared" si="5"/>
        <v>98.94</v>
      </c>
      <c r="M47" s="10">
        <f t="shared" si="6"/>
        <v>41.55</v>
      </c>
    </row>
    <row r="48" spans="2:13" s="2" customFormat="1" ht="33.75" x14ac:dyDescent="0.25">
      <c r="B48" s="66" t="s">
        <v>118</v>
      </c>
      <c r="C48" s="9" t="s">
        <v>31</v>
      </c>
      <c r="D48" s="11" t="s">
        <v>137</v>
      </c>
      <c r="E48" s="12" t="s">
        <v>154</v>
      </c>
      <c r="F48" s="9" t="s">
        <v>42</v>
      </c>
      <c r="G48" s="61">
        <v>8.32</v>
      </c>
      <c r="H48" s="35">
        <v>73.900000000000006</v>
      </c>
      <c r="I48" s="36">
        <f t="shared" si="2"/>
        <v>614.85</v>
      </c>
      <c r="J48" s="39">
        <f t="shared" si="3"/>
        <v>73.900000000000006</v>
      </c>
      <c r="K48" s="17">
        <f t="shared" si="4"/>
        <v>614.85</v>
      </c>
      <c r="L48" s="42">
        <f t="shared" si="5"/>
        <v>73.900000000000006</v>
      </c>
      <c r="M48" s="10">
        <f t="shared" si="6"/>
        <v>614.85</v>
      </c>
    </row>
    <row r="49" spans="2:13" s="2" customFormat="1" x14ac:dyDescent="0.25">
      <c r="B49" s="65" t="s">
        <v>155</v>
      </c>
      <c r="C49" s="6" t="s">
        <v>156</v>
      </c>
      <c r="D49" s="7"/>
      <c r="E49" s="7"/>
      <c r="F49" s="7"/>
      <c r="G49" s="62"/>
      <c r="H49" s="37"/>
      <c r="I49" s="38">
        <f>SUBTOTAL(9,I50:I51)</f>
        <v>104.67</v>
      </c>
      <c r="J49" s="40"/>
      <c r="K49" s="18">
        <f>SUBTOTAL(9,K50:K51)</f>
        <v>104.67</v>
      </c>
      <c r="L49" s="43"/>
      <c r="M49" s="8">
        <f>SUBTOTAL(9,M50:M51)</f>
        <v>104.67</v>
      </c>
    </row>
    <row r="50" spans="2:13" s="2" customFormat="1" ht="22.5" x14ac:dyDescent="0.25">
      <c r="B50" s="66" t="s">
        <v>157</v>
      </c>
      <c r="C50" s="9" t="s">
        <v>28</v>
      </c>
      <c r="D50" s="11" t="s">
        <v>30</v>
      </c>
      <c r="E50" s="12" t="s">
        <v>39</v>
      </c>
      <c r="F50" s="9" t="s">
        <v>41</v>
      </c>
      <c r="G50" s="61">
        <v>0.05</v>
      </c>
      <c r="H50" s="35">
        <v>98.94</v>
      </c>
      <c r="I50" s="36">
        <f>ROUND(H50*G50,2)</f>
        <v>4.95</v>
      </c>
      <c r="J50" s="39">
        <f>ROUND(H50-(H50*$D$15),2)</f>
        <v>98.94</v>
      </c>
      <c r="K50" s="17">
        <f>ROUND(J50*G50,2)</f>
        <v>4.95</v>
      </c>
      <c r="L50" s="42">
        <f>ROUND(J50,2)</f>
        <v>98.94</v>
      </c>
      <c r="M50" s="10">
        <f>ROUND(L50*G50,2)</f>
        <v>4.95</v>
      </c>
    </row>
    <row r="51" spans="2:13" s="2" customFormat="1" ht="22.5" x14ac:dyDescent="0.25">
      <c r="B51" s="66" t="s">
        <v>158</v>
      </c>
      <c r="C51" s="9" t="s">
        <v>28</v>
      </c>
      <c r="D51" s="11" t="s">
        <v>128</v>
      </c>
      <c r="E51" s="12" t="s">
        <v>145</v>
      </c>
      <c r="F51" s="9" t="s">
        <v>42</v>
      </c>
      <c r="G51" s="61">
        <v>1</v>
      </c>
      <c r="H51" s="35">
        <v>99.72</v>
      </c>
      <c r="I51" s="36">
        <f>ROUND(H51*G51,2)</f>
        <v>99.72</v>
      </c>
      <c r="J51" s="39">
        <f>ROUND(H51-(H51*$D$15),2)</f>
        <v>99.72</v>
      </c>
      <c r="K51" s="17">
        <f>ROUND(J51*G51,2)</f>
        <v>99.72</v>
      </c>
      <c r="L51" s="42">
        <f>ROUND(J51,2)</f>
        <v>99.72</v>
      </c>
      <c r="M51" s="10">
        <f>ROUND(L51*G51,2)</f>
        <v>99.72</v>
      </c>
    </row>
    <row r="52" spans="2:13" s="2" customFormat="1" x14ac:dyDescent="0.25">
      <c r="B52" s="65" t="s">
        <v>159</v>
      </c>
      <c r="C52" s="6" t="s">
        <v>160</v>
      </c>
      <c r="D52" s="7"/>
      <c r="E52" s="7"/>
      <c r="F52" s="7"/>
      <c r="G52" s="62"/>
      <c r="H52" s="37"/>
      <c r="I52" s="38">
        <f>SUBTOTAL(9,I53:I56)</f>
        <v>371.79</v>
      </c>
      <c r="J52" s="40"/>
      <c r="K52" s="38">
        <f>SUBTOTAL(9,K53:K56)</f>
        <v>371.79</v>
      </c>
      <c r="L52" s="43"/>
      <c r="M52" s="8">
        <f>SUBTOTAL(9,M53:M56)</f>
        <v>371.79</v>
      </c>
    </row>
    <row r="53" spans="2:13" s="2" customFormat="1" ht="33.75" x14ac:dyDescent="0.25">
      <c r="B53" s="66" t="s">
        <v>165</v>
      </c>
      <c r="C53" s="9" t="s">
        <v>28</v>
      </c>
      <c r="D53" s="11" t="s">
        <v>161</v>
      </c>
      <c r="E53" s="12" t="s">
        <v>166</v>
      </c>
      <c r="F53" s="9" t="s">
        <v>41</v>
      </c>
      <c r="G53" s="61">
        <v>1.79</v>
      </c>
      <c r="H53" s="35">
        <v>39.08</v>
      </c>
      <c r="I53" s="36">
        <f>ROUND(H53*G53,2)</f>
        <v>69.95</v>
      </c>
      <c r="J53" s="39">
        <f>ROUND(H53-(H53*$D$15),2)</f>
        <v>39.08</v>
      </c>
      <c r="K53" s="17">
        <f>ROUND(J53*G53,2)</f>
        <v>69.95</v>
      </c>
      <c r="L53" s="42">
        <f>ROUND(J53,2)</f>
        <v>39.08</v>
      </c>
      <c r="M53" s="10">
        <f>ROUND(L53*G53,2)</f>
        <v>69.95</v>
      </c>
    </row>
    <row r="54" spans="2:13" s="2" customFormat="1" ht="33.75" x14ac:dyDescent="0.25">
      <c r="B54" s="66" t="s">
        <v>167</v>
      </c>
      <c r="C54" s="9" t="s">
        <v>28</v>
      </c>
      <c r="D54" s="11" t="s">
        <v>162</v>
      </c>
      <c r="E54" s="12" t="s">
        <v>168</v>
      </c>
      <c r="F54" s="9" t="s">
        <v>42</v>
      </c>
      <c r="G54" s="61">
        <v>1.69</v>
      </c>
      <c r="H54" s="35">
        <v>92.32</v>
      </c>
      <c r="I54" s="36">
        <f>ROUND(H54*G54,2)</f>
        <v>156.02000000000001</v>
      </c>
      <c r="J54" s="39">
        <f>ROUND(H54-(H54*$D$15),2)</f>
        <v>92.32</v>
      </c>
      <c r="K54" s="17">
        <f>ROUND(J54*G54,2)</f>
        <v>156.02000000000001</v>
      </c>
      <c r="L54" s="42">
        <f>ROUND(J54,2)</f>
        <v>92.32</v>
      </c>
      <c r="M54" s="10">
        <f>ROUND(L54*G54,2)</f>
        <v>156.02000000000001</v>
      </c>
    </row>
    <row r="55" spans="2:13" s="2" customFormat="1" ht="33.75" x14ac:dyDescent="0.25">
      <c r="B55" s="66" t="s">
        <v>169</v>
      </c>
      <c r="C55" s="9" t="s">
        <v>28</v>
      </c>
      <c r="D55" s="11" t="s">
        <v>163</v>
      </c>
      <c r="E55" s="12" t="s">
        <v>170</v>
      </c>
      <c r="F55" s="9" t="s">
        <v>41</v>
      </c>
      <c r="G55" s="61">
        <v>0.27</v>
      </c>
      <c r="H55" s="35">
        <v>364.58</v>
      </c>
      <c r="I55" s="36">
        <f>ROUND(H55*G55,2)</f>
        <v>98.44</v>
      </c>
      <c r="J55" s="39">
        <f>ROUND(H55-(H55*$D$15),2)</f>
        <v>364.58</v>
      </c>
      <c r="K55" s="17">
        <f>ROUND(J55*G55,2)</f>
        <v>98.44</v>
      </c>
      <c r="L55" s="42">
        <f>ROUND(J55,2)</f>
        <v>364.58</v>
      </c>
      <c r="M55" s="10">
        <f>ROUND(L55*G55,2)</f>
        <v>98.44</v>
      </c>
    </row>
    <row r="56" spans="2:13" s="2" customFormat="1" ht="22.5" x14ac:dyDescent="0.25">
      <c r="B56" s="66" t="s">
        <v>171</v>
      </c>
      <c r="C56" s="9" t="s">
        <v>28</v>
      </c>
      <c r="D56" s="11" t="s">
        <v>164</v>
      </c>
      <c r="E56" s="12" t="s">
        <v>172</v>
      </c>
      <c r="F56" s="9" t="s">
        <v>41</v>
      </c>
      <c r="G56" s="61">
        <v>1.51</v>
      </c>
      <c r="H56" s="35">
        <v>31.38</v>
      </c>
      <c r="I56" s="36">
        <f>ROUND(H56*G56,2)</f>
        <v>47.38</v>
      </c>
      <c r="J56" s="39">
        <f>ROUND(H56-(H56*$D$15),2)</f>
        <v>31.38</v>
      </c>
      <c r="K56" s="17">
        <f>ROUND(J56*G56,2)</f>
        <v>47.38</v>
      </c>
      <c r="L56" s="42">
        <f>ROUND(J56,2)</f>
        <v>31.38</v>
      </c>
      <c r="M56" s="10">
        <f>ROUND(L56*G56,2)</f>
        <v>47.38</v>
      </c>
    </row>
    <row r="57" spans="2:13" s="2" customFormat="1" x14ac:dyDescent="0.25">
      <c r="B57" s="65" t="s">
        <v>173</v>
      </c>
      <c r="C57" s="6" t="s">
        <v>174</v>
      </c>
      <c r="D57" s="7"/>
      <c r="E57" s="7"/>
      <c r="F57" s="7"/>
      <c r="G57" s="62"/>
      <c r="H57" s="37"/>
      <c r="I57" s="38">
        <f>SUBTOTAL(9,I58:I74)</f>
        <v>5698.6699999999992</v>
      </c>
      <c r="J57" s="40"/>
      <c r="K57" s="38">
        <f>SUBTOTAL(9,K58:K74)</f>
        <v>5698.6699999999992</v>
      </c>
      <c r="L57" s="43"/>
      <c r="M57" s="8">
        <f>SUBTOTAL(9,M58:M74)</f>
        <v>5698.6699999999992</v>
      </c>
    </row>
    <row r="58" spans="2:13" s="2" customFormat="1" ht="33.75" x14ac:dyDescent="0.25">
      <c r="B58" s="66" t="s">
        <v>185</v>
      </c>
      <c r="C58" s="9" t="s">
        <v>28</v>
      </c>
      <c r="D58" s="11" t="s">
        <v>175</v>
      </c>
      <c r="E58" s="12" t="s">
        <v>186</v>
      </c>
      <c r="F58" s="9" t="s">
        <v>44</v>
      </c>
      <c r="G58" s="61">
        <v>2.4</v>
      </c>
      <c r="H58" s="35">
        <v>112.97</v>
      </c>
      <c r="I58" s="36">
        <f>ROUND(H58*G58,2)</f>
        <v>271.13</v>
      </c>
      <c r="J58" s="39">
        <f>ROUND(H58-(H58*$D$15),2)</f>
        <v>112.97</v>
      </c>
      <c r="K58" s="17">
        <f>ROUND(J58*G58,2)</f>
        <v>271.13</v>
      </c>
      <c r="L58" s="42">
        <f>ROUND(J58,2)</f>
        <v>112.97</v>
      </c>
      <c r="M58" s="10">
        <f>ROUND(L58*G58,2)</f>
        <v>271.13</v>
      </c>
    </row>
    <row r="59" spans="2:13" s="2" customFormat="1" ht="33.75" x14ac:dyDescent="0.25">
      <c r="B59" s="66" t="s">
        <v>187</v>
      </c>
      <c r="C59" s="9" t="s">
        <v>28</v>
      </c>
      <c r="D59" s="11" t="s">
        <v>176</v>
      </c>
      <c r="E59" s="12" t="s">
        <v>188</v>
      </c>
      <c r="F59" s="9" t="s">
        <v>44</v>
      </c>
      <c r="G59" s="61">
        <v>9.6</v>
      </c>
      <c r="H59" s="35">
        <v>83.58</v>
      </c>
      <c r="I59" s="36">
        <f t="shared" ref="I59:I67" si="7">ROUND(H59*G59,2)</f>
        <v>802.37</v>
      </c>
      <c r="J59" s="39">
        <f t="shared" ref="J59:J67" si="8">ROUND(H59-(H59*$D$15),2)</f>
        <v>83.58</v>
      </c>
      <c r="K59" s="17">
        <f t="shared" ref="K59:K67" si="9">ROUND(J59*G59,2)</f>
        <v>802.37</v>
      </c>
      <c r="L59" s="42">
        <f t="shared" ref="L59:L67" si="10">ROUND(J59,2)</f>
        <v>83.58</v>
      </c>
      <c r="M59" s="10">
        <f t="shared" ref="M59:M67" si="11">ROUND(L59*G59,2)</f>
        <v>802.37</v>
      </c>
    </row>
    <row r="60" spans="2:13" s="2" customFormat="1" ht="22.5" x14ac:dyDescent="0.25">
      <c r="B60" s="66" t="s">
        <v>189</v>
      </c>
      <c r="C60" s="9" t="s">
        <v>28</v>
      </c>
      <c r="D60" s="11" t="s">
        <v>122</v>
      </c>
      <c r="E60" s="12" t="s">
        <v>139</v>
      </c>
      <c r="F60" s="9" t="s">
        <v>41</v>
      </c>
      <c r="G60" s="61">
        <v>1.52</v>
      </c>
      <c r="H60" s="35">
        <v>127.03</v>
      </c>
      <c r="I60" s="36">
        <f t="shared" si="7"/>
        <v>193.09</v>
      </c>
      <c r="J60" s="39">
        <f t="shared" si="8"/>
        <v>127.03</v>
      </c>
      <c r="K60" s="17">
        <f t="shared" si="9"/>
        <v>193.09</v>
      </c>
      <c r="L60" s="42">
        <f t="shared" si="10"/>
        <v>127.03</v>
      </c>
      <c r="M60" s="10">
        <f t="shared" si="11"/>
        <v>193.09</v>
      </c>
    </row>
    <row r="61" spans="2:13" s="2" customFormat="1" ht="22.5" x14ac:dyDescent="0.25">
      <c r="B61" s="66" t="s">
        <v>190</v>
      </c>
      <c r="C61" s="9" t="s">
        <v>28</v>
      </c>
      <c r="D61" s="11" t="s">
        <v>177</v>
      </c>
      <c r="E61" s="12" t="s">
        <v>191</v>
      </c>
      <c r="F61" s="9" t="s">
        <v>41</v>
      </c>
      <c r="G61" s="61">
        <v>0.14000000000000001</v>
      </c>
      <c r="H61" s="35">
        <v>96.77</v>
      </c>
      <c r="I61" s="36">
        <f t="shared" si="7"/>
        <v>13.55</v>
      </c>
      <c r="J61" s="39">
        <f t="shared" si="8"/>
        <v>96.77</v>
      </c>
      <c r="K61" s="17">
        <f t="shared" si="9"/>
        <v>13.55</v>
      </c>
      <c r="L61" s="42">
        <f t="shared" si="10"/>
        <v>96.77</v>
      </c>
      <c r="M61" s="10">
        <f t="shared" si="11"/>
        <v>13.55</v>
      </c>
    </row>
    <row r="62" spans="2:13" s="2" customFormat="1" ht="22.5" x14ac:dyDescent="0.25">
      <c r="B62" s="66" t="s">
        <v>192</v>
      </c>
      <c r="C62" s="9" t="s">
        <v>28</v>
      </c>
      <c r="D62" s="11" t="s">
        <v>178</v>
      </c>
      <c r="E62" s="12" t="s">
        <v>193</v>
      </c>
      <c r="F62" s="9" t="s">
        <v>41</v>
      </c>
      <c r="G62" s="61">
        <v>0.75</v>
      </c>
      <c r="H62" s="35">
        <v>151.72999999999999</v>
      </c>
      <c r="I62" s="36">
        <f t="shared" si="7"/>
        <v>113.8</v>
      </c>
      <c r="J62" s="39">
        <f t="shared" si="8"/>
        <v>151.72999999999999</v>
      </c>
      <c r="K62" s="17">
        <f t="shared" si="9"/>
        <v>113.8</v>
      </c>
      <c r="L62" s="42">
        <f t="shared" si="10"/>
        <v>151.72999999999999</v>
      </c>
      <c r="M62" s="10">
        <f t="shared" si="11"/>
        <v>113.8</v>
      </c>
    </row>
    <row r="63" spans="2:13" s="2" customFormat="1" ht="22.5" x14ac:dyDescent="0.25">
      <c r="B63" s="66" t="s">
        <v>194</v>
      </c>
      <c r="C63" s="9" t="s">
        <v>28</v>
      </c>
      <c r="D63" s="11" t="s">
        <v>123</v>
      </c>
      <c r="E63" s="12" t="s">
        <v>140</v>
      </c>
      <c r="F63" s="9" t="s">
        <v>41</v>
      </c>
      <c r="G63" s="61">
        <v>0.25</v>
      </c>
      <c r="H63" s="35">
        <v>173.86</v>
      </c>
      <c r="I63" s="36">
        <f t="shared" si="7"/>
        <v>43.47</v>
      </c>
      <c r="J63" s="39">
        <f t="shared" si="8"/>
        <v>173.86</v>
      </c>
      <c r="K63" s="17">
        <f t="shared" si="9"/>
        <v>43.47</v>
      </c>
      <c r="L63" s="42">
        <f t="shared" si="10"/>
        <v>173.86</v>
      </c>
      <c r="M63" s="10">
        <f t="shared" si="11"/>
        <v>43.47</v>
      </c>
    </row>
    <row r="64" spans="2:13" s="2" customFormat="1" ht="33.75" x14ac:dyDescent="0.25">
      <c r="B64" s="66" t="s">
        <v>195</v>
      </c>
      <c r="C64" s="9" t="s">
        <v>28</v>
      </c>
      <c r="D64" s="11" t="s">
        <v>124</v>
      </c>
      <c r="E64" s="12" t="s">
        <v>141</v>
      </c>
      <c r="F64" s="9" t="s">
        <v>42</v>
      </c>
      <c r="G64" s="61">
        <v>19.420000000000002</v>
      </c>
      <c r="H64" s="35">
        <v>59.44</v>
      </c>
      <c r="I64" s="36">
        <f t="shared" si="7"/>
        <v>1154.32</v>
      </c>
      <c r="J64" s="39">
        <f t="shared" si="8"/>
        <v>59.44</v>
      </c>
      <c r="K64" s="17">
        <f t="shared" si="9"/>
        <v>1154.32</v>
      </c>
      <c r="L64" s="42">
        <f t="shared" si="10"/>
        <v>59.44</v>
      </c>
      <c r="M64" s="10">
        <f t="shared" si="11"/>
        <v>1154.32</v>
      </c>
    </row>
    <row r="65" spans="2:13" s="2" customFormat="1" ht="22.5" x14ac:dyDescent="0.25">
      <c r="B65" s="66" t="s">
        <v>196</v>
      </c>
      <c r="C65" s="9" t="s">
        <v>28</v>
      </c>
      <c r="D65" s="11" t="s">
        <v>125</v>
      </c>
      <c r="E65" s="12" t="s">
        <v>142</v>
      </c>
      <c r="F65" s="9" t="s">
        <v>43</v>
      </c>
      <c r="G65" s="61">
        <v>20.16</v>
      </c>
      <c r="H65" s="35">
        <v>15.49</v>
      </c>
      <c r="I65" s="36">
        <f t="shared" si="7"/>
        <v>312.27999999999997</v>
      </c>
      <c r="J65" s="39">
        <f t="shared" si="8"/>
        <v>15.49</v>
      </c>
      <c r="K65" s="17">
        <f t="shared" si="9"/>
        <v>312.27999999999997</v>
      </c>
      <c r="L65" s="42">
        <f t="shared" si="10"/>
        <v>15.49</v>
      </c>
      <c r="M65" s="10">
        <f t="shared" si="11"/>
        <v>312.27999999999997</v>
      </c>
    </row>
    <row r="66" spans="2:13" s="2" customFormat="1" ht="22.5" x14ac:dyDescent="0.25">
      <c r="B66" s="66" t="s">
        <v>197</v>
      </c>
      <c r="C66" s="9" t="s">
        <v>28</v>
      </c>
      <c r="D66" s="11" t="s">
        <v>126</v>
      </c>
      <c r="E66" s="12" t="s">
        <v>143</v>
      </c>
      <c r="F66" s="9" t="s">
        <v>43</v>
      </c>
      <c r="G66" s="61">
        <v>35.97</v>
      </c>
      <c r="H66" s="35">
        <v>13.19</v>
      </c>
      <c r="I66" s="36">
        <f t="shared" si="7"/>
        <v>474.44</v>
      </c>
      <c r="J66" s="39">
        <f t="shared" si="8"/>
        <v>13.19</v>
      </c>
      <c r="K66" s="17">
        <f t="shared" si="9"/>
        <v>474.44</v>
      </c>
      <c r="L66" s="42">
        <f t="shared" si="10"/>
        <v>13.19</v>
      </c>
      <c r="M66" s="10">
        <f t="shared" si="11"/>
        <v>474.44</v>
      </c>
    </row>
    <row r="67" spans="2:13" s="2" customFormat="1" ht="22.5" x14ac:dyDescent="0.25">
      <c r="B67" s="66" t="s">
        <v>198</v>
      </c>
      <c r="C67" s="9" t="s">
        <v>28</v>
      </c>
      <c r="D67" s="11" t="s">
        <v>179</v>
      </c>
      <c r="E67" s="12" t="s">
        <v>199</v>
      </c>
      <c r="F67" s="9" t="s">
        <v>42</v>
      </c>
      <c r="G67" s="61">
        <v>4.8</v>
      </c>
      <c r="H67" s="35">
        <v>87.43</v>
      </c>
      <c r="I67" s="36">
        <f t="shared" si="7"/>
        <v>419.66</v>
      </c>
      <c r="J67" s="39">
        <f t="shared" si="8"/>
        <v>87.43</v>
      </c>
      <c r="K67" s="17">
        <f t="shared" si="9"/>
        <v>419.66</v>
      </c>
      <c r="L67" s="42">
        <f t="shared" si="10"/>
        <v>87.43</v>
      </c>
      <c r="M67" s="10">
        <f t="shared" si="11"/>
        <v>419.66</v>
      </c>
    </row>
    <row r="68" spans="2:13" s="2" customFormat="1" ht="45" x14ac:dyDescent="0.25">
      <c r="B68" s="66" t="s">
        <v>200</v>
      </c>
      <c r="C68" s="9" t="s">
        <v>28</v>
      </c>
      <c r="D68" s="11" t="s">
        <v>130</v>
      </c>
      <c r="E68" s="12" t="s">
        <v>147</v>
      </c>
      <c r="F68" s="9" t="s">
        <v>43</v>
      </c>
      <c r="G68" s="61">
        <v>4.8</v>
      </c>
      <c r="H68" s="35">
        <v>12.58</v>
      </c>
      <c r="I68" s="36">
        <f>ROUND(H68*G68,2)</f>
        <v>60.38</v>
      </c>
      <c r="J68" s="39">
        <f>ROUND(H68-(H68*$D$15),2)</f>
        <v>12.58</v>
      </c>
      <c r="K68" s="17">
        <f>ROUND(J68*G68,2)</f>
        <v>60.38</v>
      </c>
      <c r="L68" s="42">
        <f>ROUND(J68,2)</f>
        <v>12.58</v>
      </c>
      <c r="M68" s="10">
        <f>ROUND(L68*G68,2)</f>
        <v>60.38</v>
      </c>
    </row>
    <row r="69" spans="2:13" s="2" customFormat="1" ht="45" x14ac:dyDescent="0.25">
      <c r="B69" s="66" t="s">
        <v>201</v>
      </c>
      <c r="C69" s="9" t="s">
        <v>28</v>
      </c>
      <c r="D69" s="11" t="s">
        <v>180</v>
      </c>
      <c r="E69" s="12" t="s">
        <v>202</v>
      </c>
      <c r="F69" s="9" t="s">
        <v>43</v>
      </c>
      <c r="G69" s="61">
        <v>3.3</v>
      </c>
      <c r="H69" s="35">
        <v>10.95</v>
      </c>
      <c r="I69" s="36">
        <f t="shared" ref="I69:I74" si="12">ROUND(H69*G69,2)</f>
        <v>36.14</v>
      </c>
      <c r="J69" s="39">
        <f t="shared" ref="J69:J74" si="13">ROUND(H69-(H69*$D$15),2)</f>
        <v>10.95</v>
      </c>
      <c r="K69" s="17">
        <f t="shared" ref="K69:K74" si="14">ROUND(J69*G69,2)</f>
        <v>36.14</v>
      </c>
      <c r="L69" s="42">
        <f t="shared" ref="L69:L74" si="15">ROUND(J69,2)</f>
        <v>10.95</v>
      </c>
      <c r="M69" s="10">
        <f t="shared" ref="M69:M74" si="16">ROUND(L69*G69,2)</f>
        <v>36.14</v>
      </c>
    </row>
    <row r="70" spans="2:13" s="2" customFormat="1" ht="33.75" x14ac:dyDescent="0.25">
      <c r="B70" s="66" t="s">
        <v>203</v>
      </c>
      <c r="C70" s="9" t="s">
        <v>28</v>
      </c>
      <c r="D70" s="11" t="s">
        <v>163</v>
      </c>
      <c r="E70" s="12" t="s">
        <v>170</v>
      </c>
      <c r="F70" s="9" t="s">
        <v>41</v>
      </c>
      <c r="G70" s="61">
        <v>2.7</v>
      </c>
      <c r="H70" s="35">
        <v>364.58</v>
      </c>
      <c r="I70" s="36">
        <f t="shared" si="12"/>
        <v>984.37</v>
      </c>
      <c r="J70" s="39">
        <f t="shared" si="13"/>
        <v>364.58</v>
      </c>
      <c r="K70" s="17">
        <f t="shared" si="14"/>
        <v>984.37</v>
      </c>
      <c r="L70" s="42">
        <f t="shared" si="15"/>
        <v>364.58</v>
      </c>
      <c r="M70" s="10">
        <f t="shared" si="16"/>
        <v>984.37</v>
      </c>
    </row>
    <row r="71" spans="2:13" s="2" customFormat="1" ht="22.5" x14ac:dyDescent="0.25">
      <c r="B71" s="66" t="s">
        <v>204</v>
      </c>
      <c r="C71" s="9" t="s">
        <v>31</v>
      </c>
      <c r="D71" s="11" t="s">
        <v>181</v>
      </c>
      <c r="E71" s="12" t="s">
        <v>205</v>
      </c>
      <c r="F71" s="9" t="s">
        <v>206</v>
      </c>
      <c r="G71" s="61">
        <v>8</v>
      </c>
      <c r="H71" s="35">
        <v>34.630000000000003</v>
      </c>
      <c r="I71" s="36">
        <f t="shared" si="12"/>
        <v>277.04000000000002</v>
      </c>
      <c r="J71" s="39">
        <f t="shared" si="13"/>
        <v>34.630000000000003</v>
      </c>
      <c r="K71" s="17">
        <f t="shared" si="14"/>
        <v>277.04000000000002</v>
      </c>
      <c r="L71" s="42">
        <f t="shared" si="15"/>
        <v>34.630000000000003</v>
      </c>
      <c r="M71" s="10">
        <f t="shared" si="16"/>
        <v>277.04000000000002</v>
      </c>
    </row>
    <row r="72" spans="2:13" s="2" customFormat="1" ht="22.5" x14ac:dyDescent="0.25">
      <c r="B72" s="66" t="s">
        <v>207</v>
      </c>
      <c r="C72" s="9" t="s">
        <v>31</v>
      </c>
      <c r="D72" s="11" t="s">
        <v>182</v>
      </c>
      <c r="E72" s="12" t="s">
        <v>208</v>
      </c>
      <c r="F72" s="9" t="s">
        <v>206</v>
      </c>
      <c r="G72" s="61">
        <v>3</v>
      </c>
      <c r="H72" s="35">
        <v>27.84</v>
      </c>
      <c r="I72" s="36">
        <f t="shared" si="12"/>
        <v>83.52</v>
      </c>
      <c r="J72" s="39">
        <f t="shared" si="13"/>
        <v>27.84</v>
      </c>
      <c r="K72" s="17">
        <f t="shared" si="14"/>
        <v>83.52</v>
      </c>
      <c r="L72" s="42">
        <f t="shared" si="15"/>
        <v>27.84</v>
      </c>
      <c r="M72" s="10">
        <f t="shared" si="16"/>
        <v>83.52</v>
      </c>
    </row>
    <row r="73" spans="2:13" s="2" customFormat="1" x14ac:dyDescent="0.25">
      <c r="B73" s="66" t="s">
        <v>209</v>
      </c>
      <c r="C73" s="9" t="s">
        <v>31</v>
      </c>
      <c r="D73" s="11" t="s">
        <v>183</v>
      </c>
      <c r="E73" s="12" t="s">
        <v>210</v>
      </c>
      <c r="F73" s="9" t="s">
        <v>206</v>
      </c>
      <c r="G73" s="61">
        <v>6</v>
      </c>
      <c r="H73" s="35">
        <v>27.45</v>
      </c>
      <c r="I73" s="36">
        <f t="shared" si="12"/>
        <v>164.7</v>
      </c>
      <c r="J73" s="39">
        <f t="shared" si="13"/>
        <v>27.45</v>
      </c>
      <c r="K73" s="17">
        <f t="shared" si="14"/>
        <v>164.7</v>
      </c>
      <c r="L73" s="42">
        <f t="shared" si="15"/>
        <v>27.45</v>
      </c>
      <c r="M73" s="10">
        <f t="shared" si="16"/>
        <v>164.7</v>
      </c>
    </row>
    <row r="74" spans="2:13" s="2" customFormat="1" ht="22.5" x14ac:dyDescent="0.25">
      <c r="B74" s="66" t="s">
        <v>211</v>
      </c>
      <c r="C74" s="9" t="s">
        <v>31</v>
      </c>
      <c r="D74" s="11" t="s">
        <v>184</v>
      </c>
      <c r="E74" s="12" t="s">
        <v>212</v>
      </c>
      <c r="F74" s="9" t="s">
        <v>213</v>
      </c>
      <c r="G74" s="61">
        <v>18.23</v>
      </c>
      <c r="H74" s="35">
        <v>16.149999999999999</v>
      </c>
      <c r="I74" s="36">
        <f t="shared" si="12"/>
        <v>294.41000000000003</v>
      </c>
      <c r="J74" s="39">
        <f t="shared" si="13"/>
        <v>16.149999999999999</v>
      </c>
      <c r="K74" s="17">
        <f t="shared" si="14"/>
        <v>294.41000000000003</v>
      </c>
      <c r="L74" s="42">
        <f t="shared" si="15"/>
        <v>16.149999999999999</v>
      </c>
      <c r="M74" s="10">
        <f t="shared" si="16"/>
        <v>294.41000000000003</v>
      </c>
    </row>
    <row r="75" spans="2:13" s="2" customFormat="1" x14ac:dyDescent="0.25">
      <c r="B75" s="65" t="s">
        <v>214</v>
      </c>
      <c r="C75" s="6" t="s">
        <v>174</v>
      </c>
      <c r="D75" s="7"/>
      <c r="E75" s="7"/>
      <c r="F75" s="7"/>
      <c r="G75" s="62"/>
      <c r="H75" s="37"/>
      <c r="I75" s="38">
        <f>SUBTOTAL(9,I76:I77)</f>
        <v>878.06999999999994</v>
      </c>
      <c r="J75" s="40"/>
      <c r="K75" s="18">
        <f>SUBTOTAL(9,K76:K77)</f>
        <v>878.06999999999994</v>
      </c>
      <c r="L75" s="43"/>
      <c r="M75" s="8">
        <f>SUBTOTAL(9,M76:M77)</f>
        <v>878.06999999999994</v>
      </c>
    </row>
    <row r="76" spans="2:13" s="2" customFormat="1" ht="22.5" x14ac:dyDescent="0.25">
      <c r="B76" s="66" t="s">
        <v>217</v>
      </c>
      <c r="C76" s="9" t="s">
        <v>28</v>
      </c>
      <c r="D76" s="11" t="s">
        <v>215</v>
      </c>
      <c r="E76" s="12" t="s">
        <v>218</v>
      </c>
      <c r="F76" s="9" t="s">
        <v>42</v>
      </c>
      <c r="G76" s="61">
        <v>54.94</v>
      </c>
      <c r="H76" s="35">
        <v>6.71</v>
      </c>
      <c r="I76" s="36">
        <f t="shared" ref="I76:I77" si="17">ROUND(H76*G76,2)</f>
        <v>368.65</v>
      </c>
      <c r="J76" s="39">
        <f t="shared" ref="J76:J77" si="18">ROUND(H76-(H76*$D$15),2)</f>
        <v>6.71</v>
      </c>
      <c r="K76" s="17">
        <f t="shared" ref="K76:K77" si="19">ROUND(J76*G76,2)</f>
        <v>368.65</v>
      </c>
      <c r="L76" s="42">
        <f t="shared" ref="L76:L77" si="20">ROUND(J76,2)</f>
        <v>6.71</v>
      </c>
      <c r="M76" s="10">
        <f t="shared" ref="M76:M77" si="21">ROUND(L76*G76,2)</f>
        <v>368.65</v>
      </c>
    </row>
    <row r="77" spans="2:13" s="2" customFormat="1" ht="22.5" x14ac:dyDescent="0.25">
      <c r="B77" s="66" t="s">
        <v>219</v>
      </c>
      <c r="C77" s="9" t="s">
        <v>28</v>
      </c>
      <c r="D77" s="11" t="s">
        <v>216</v>
      </c>
      <c r="E77" s="12" t="s">
        <v>220</v>
      </c>
      <c r="F77" s="9" t="s">
        <v>41</v>
      </c>
      <c r="G77" s="61">
        <v>5.49</v>
      </c>
      <c r="H77" s="35">
        <v>92.79</v>
      </c>
      <c r="I77" s="36">
        <f t="shared" si="17"/>
        <v>509.42</v>
      </c>
      <c r="J77" s="39">
        <f t="shared" si="18"/>
        <v>92.79</v>
      </c>
      <c r="K77" s="17">
        <f t="shared" si="19"/>
        <v>509.42</v>
      </c>
      <c r="L77" s="42">
        <f t="shared" si="20"/>
        <v>92.79</v>
      </c>
      <c r="M77" s="10">
        <f t="shared" si="21"/>
        <v>509.42</v>
      </c>
    </row>
    <row r="78" spans="2:13" s="2" customFormat="1" x14ac:dyDescent="0.25">
      <c r="B78" s="65" t="s">
        <v>221</v>
      </c>
      <c r="C78" s="6" t="s">
        <v>222</v>
      </c>
      <c r="D78" s="7"/>
      <c r="E78" s="7"/>
      <c r="F78" s="7"/>
      <c r="G78" s="62"/>
      <c r="H78" s="37"/>
      <c r="I78" s="38">
        <f>SUBTOTAL(9,I79:I80)</f>
        <v>4935.04</v>
      </c>
      <c r="J78" s="40"/>
      <c r="K78" s="18">
        <f>SUBTOTAL(9,K79:K80)</f>
        <v>4935.04</v>
      </c>
      <c r="L78" s="43"/>
      <c r="M78" s="8">
        <f>SUBTOTAL(9,M79:M80)</f>
        <v>4935.04</v>
      </c>
    </row>
    <row r="79" spans="2:13" s="2" customFormat="1" x14ac:dyDescent="0.25">
      <c r="B79" s="66" t="s">
        <v>225</v>
      </c>
      <c r="C79" s="9" t="s">
        <v>37</v>
      </c>
      <c r="D79" s="11" t="s">
        <v>223</v>
      </c>
      <c r="E79" s="12" t="s">
        <v>226</v>
      </c>
      <c r="F79" s="9" t="s">
        <v>227</v>
      </c>
      <c r="G79" s="61">
        <v>1</v>
      </c>
      <c r="H79" s="35">
        <v>4025.37</v>
      </c>
      <c r="I79" s="36">
        <f t="shared" ref="I79:I80" si="22">ROUND(H79*G79,2)</f>
        <v>4025.37</v>
      </c>
      <c r="J79" s="39">
        <f t="shared" ref="J79:J80" si="23">ROUND(H79-(H79*$D$15),2)</f>
        <v>4025.37</v>
      </c>
      <c r="K79" s="17">
        <f t="shared" ref="K79:K80" si="24">ROUND(J79*G79,2)</f>
        <v>4025.37</v>
      </c>
      <c r="L79" s="42">
        <f t="shared" ref="L79:L80" si="25">ROUND(J79,2)</f>
        <v>4025.37</v>
      </c>
      <c r="M79" s="10">
        <f t="shared" ref="M79:M80" si="26">ROUND(L79*G79,2)</f>
        <v>4025.37</v>
      </c>
    </row>
    <row r="80" spans="2:13" s="2" customFormat="1" ht="22.5" x14ac:dyDescent="0.25">
      <c r="B80" s="66" t="s">
        <v>228</v>
      </c>
      <c r="C80" s="9" t="s">
        <v>28</v>
      </c>
      <c r="D80" s="11" t="s">
        <v>224</v>
      </c>
      <c r="E80" s="12" t="s">
        <v>229</v>
      </c>
      <c r="F80" s="9" t="s">
        <v>42</v>
      </c>
      <c r="G80" s="61">
        <v>1.68</v>
      </c>
      <c r="H80" s="35">
        <v>541.47</v>
      </c>
      <c r="I80" s="36">
        <f t="shared" si="22"/>
        <v>909.67</v>
      </c>
      <c r="J80" s="39">
        <f t="shared" si="23"/>
        <v>541.47</v>
      </c>
      <c r="K80" s="17">
        <f t="shared" si="24"/>
        <v>909.67</v>
      </c>
      <c r="L80" s="42">
        <f t="shared" si="25"/>
        <v>541.47</v>
      </c>
      <c r="M80" s="10">
        <f t="shared" si="26"/>
        <v>909.67</v>
      </c>
    </row>
    <row r="81" spans="2:13" s="2" customFormat="1" x14ac:dyDescent="0.25">
      <c r="B81" s="64" t="s">
        <v>10</v>
      </c>
      <c r="C81" s="4" t="s">
        <v>230</v>
      </c>
      <c r="D81" s="5"/>
      <c r="E81" s="5"/>
      <c r="F81" s="5"/>
      <c r="G81" s="60"/>
      <c r="H81" s="33"/>
      <c r="I81" s="34">
        <f>SUBTOTAL(9,I83:I166)</f>
        <v>36469.05999999999</v>
      </c>
      <c r="J81" s="33"/>
      <c r="K81" s="34">
        <f>SUBTOTAL(9,K83:K166)</f>
        <v>36469.05999999999</v>
      </c>
      <c r="L81" s="41"/>
      <c r="M81" s="119">
        <f>SUBTOTAL(9,M83:M166)</f>
        <v>36469.05999999999</v>
      </c>
    </row>
    <row r="82" spans="2:13" s="2" customFormat="1" x14ac:dyDescent="0.25">
      <c r="B82" s="65" t="s">
        <v>11</v>
      </c>
      <c r="C82" s="6" t="s">
        <v>46</v>
      </c>
      <c r="D82" s="7"/>
      <c r="E82" s="7"/>
      <c r="F82" s="7"/>
      <c r="G82" s="62"/>
      <c r="H82" s="37"/>
      <c r="I82" s="38">
        <f>SUBTOTAL(9,I83:I85)</f>
        <v>2973.7599999999998</v>
      </c>
      <c r="J82" s="40"/>
      <c r="K82" s="38">
        <f>SUBTOTAL(9,K83:K85)</f>
        <v>2973.7599999999998</v>
      </c>
      <c r="L82" s="43"/>
      <c r="M82" s="8">
        <f>SUBTOTAL(9,M83:M85)</f>
        <v>2973.7599999999998</v>
      </c>
    </row>
    <row r="83" spans="2:13" s="2" customFormat="1" ht="33.75" x14ac:dyDescent="0.25">
      <c r="B83" s="66" t="s">
        <v>12</v>
      </c>
      <c r="C83" s="9" t="s">
        <v>28</v>
      </c>
      <c r="D83" s="11" t="s">
        <v>94</v>
      </c>
      <c r="E83" s="12" t="s">
        <v>97</v>
      </c>
      <c r="F83" s="9" t="s">
        <v>42</v>
      </c>
      <c r="G83" s="61">
        <v>130</v>
      </c>
      <c r="H83" s="35">
        <v>11.66</v>
      </c>
      <c r="I83" s="36">
        <f t="shared" ref="I83:I85" si="27">ROUND(H83*G83,2)</f>
        <v>1515.8</v>
      </c>
      <c r="J83" s="39">
        <f t="shared" ref="J83:J85" si="28">ROUND(H83-(H83*$D$15),2)</f>
        <v>11.66</v>
      </c>
      <c r="K83" s="17">
        <f t="shared" ref="K83:K85" si="29">ROUND(J83*G83,2)</f>
        <v>1515.8</v>
      </c>
      <c r="L83" s="42">
        <f t="shared" ref="L83:L85" si="30">ROUND(J83,2)</f>
        <v>11.66</v>
      </c>
      <c r="M83" s="10">
        <f t="shared" ref="M83:M85" si="31">ROUND(L83*G83,2)</f>
        <v>1515.8</v>
      </c>
    </row>
    <row r="84" spans="2:13" s="2" customFormat="1" ht="33.75" x14ac:dyDescent="0.25">
      <c r="B84" s="66" t="s">
        <v>13</v>
      </c>
      <c r="C84" s="9" t="s">
        <v>28</v>
      </c>
      <c r="D84" s="11" t="s">
        <v>95</v>
      </c>
      <c r="E84" s="12" t="s">
        <v>98</v>
      </c>
      <c r="F84" s="9" t="s">
        <v>45</v>
      </c>
      <c r="G84" s="61">
        <v>1</v>
      </c>
      <c r="H84" s="35">
        <v>1210.02</v>
      </c>
      <c r="I84" s="36">
        <f t="shared" si="27"/>
        <v>1210.02</v>
      </c>
      <c r="J84" s="39">
        <f t="shared" si="28"/>
        <v>1210.02</v>
      </c>
      <c r="K84" s="17">
        <f t="shared" si="29"/>
        <v>1210.02</v>
      </c>
      <c r="L84" s="42">
        <f t="shared" si="30"/>
        <v>1210.02</v>
      </c>
      <c r="M84" s="10">
        <f t="shared" si="31"/>
        <v>1210.02</v>
      </c>
    </row>
    <row r="85" spans="2:13" s="2" customFormat="1" ht="22.5" x14ac:dyDescent="0.25">
      <c r="B85" s="66" t="s">
        <v>100</v>
      </c>
      <c r="C85" s="9" t="s">
        <v>28</v>
      </c>
      <c r="D85" s="11" t="s">
        <v>29</v>
      </c>
      <c r="E85" s="12" t="s">
        <v>38</v>
      </c>
      <c r="F85" s="9" t="s">
        <v>42</v>
      </c>
      <c r="G85" s="61">
        <v>154</v>
      </c>
      <c r="H85" s="35">
        <v>1.61</v>
      </c>
      <c r="I85" s="36">
        <f t="shared" si="27"/>
        <v>247.94</v>
      </c>
      <c r="J85" s="39">
        <f t="shared" si="28"/>
        <v>1.61</v>
      </c>
      <c r="K85" s="17">
        <f t="shared" si="29"/>
        <v>247.94</v>
      </c>
      <c r="L85" s="42">
        <f t="shared" si="30"/>
        <v>1.61</v>
      </c>
      <c r="M85" s="10">
        <f t="shared" si="31"/>
        <v>247.94</v>
      </c>
    </row>
    <row r="86" spans="2:13" s="2" customFormat="1" x14ac:dyDescent="0.25">
      <c r="B86" s="65" t="s">
        <v>14</v>
      </c>
      <c r="C86" s="6" t="s">
        <v>231</v>
      </c>
      <c r="D86" s="7"/>
      <c r="E86" s="7"/>
      <c r="F86" s="7"/>
      <c r="G86" s="62"/>
      <c r="H86" s="37"/>
      <c r="I86" s="38">
        <f>SUBTOTAL(9,I87:I107)</f>
        <v>12056.080000000002</v>
      </c>
      <c r="J86" s="40"/>
      <c r="K86" s="38">
        <f>SUBTOTAL(9,K87:K107)</f>
        <v>12056.080000000002</v>
      </c>
      <c r="L86" s="43"/>
      <c r="M86" s="8">
        <f>SUBTOTAL(9,M87:M107)</f>
        <v>12056.080000000002</v>
      </c>
    </row>
    <row r="87" spans="2:13" s="2" customFormat="1" ht="33.75" x14ac:dyDescent="0.25">
      <c r="B87" s="66" t="s">
        <v>15</v>
      </c>
      <c r="C87" s="9" t="s">
        <v>28</v>
      </c>
      <c r="D87" s="11" t="s">
        <v>121</v>
      </c>
      <c r="E87" s="12" t="s">
        <v>138</v>
      </c>
      <c r="F87" s="9" t="s">
        <v>44</v>
      </c>
      <c r="G87" s="61">
        <v>4.8</v>
      </c>
      <c r="H87" s="35">
        <v>61.47</v>
      </c>
      <c r="I87" s="36">
        <f t="shared" ref="I87:I89" si="32">ROUND(H87*G87,2)</f>
        <v>295.06</v>
      </c>
      <c r="J87" s="39">
        <f t="shared" ref="J87:J89" si="33">ROUND(H87-(H87*$D$15),2)</f>
        <v>61.47</v>
      </c>
      <c r="K87" s="17">
        <f t="shared" ref="K87:K89" si="34">ROUND(J87*G87,2)</f>
        <v>295.06</v>
      </c>
      <c r="L87" s="42">
        <f t="shared" ref="L87:L89" si="35">ROUND(J87,2)</f>
        <v>61.47</v>
      </c>
      <c r="M87" s="10">
        <f t="shared" ref="M87:M89" si="36">ROUND(L87*G87,2)</f>
        <v>295.06</v>
      </c>
    </row>
    <row r="88" spans="2:13" s="2" customFormat="1" ht="22.5" x14ac:dyDescent="0.25">
      <c r="B88" s="66" t="s">
        <v>16</v>
      </c>
      <c r="C88" s="9" t="s">
        <v>28</v>
      </c>
      <c r="D88" s="11" t="s">
        <v>122</v>
      </c>
      <c r="E88" s="12" t="s">
        <v>139</v>
      </c>
      <c r="F88" s="9" t="s">
        <v>41</v>
      </c>
      <c r="G88" s="61">
        <v>0.66</v>
      </c>
      <c r="H88" s="35">
        <v>127.03</v>
      </c>
      <c r="I88" s="36">
        <f t="shared" si="32"/>
        <v>83.84</v>
      </c>
      <c r="J88" s="39">
        <f t="shared" si="33"/>
        <v>127.03</v>
      </c>
      <c r="K88" s="17">
        <f t="shared" si="34"/>
        <v>83.84</v>
      </c>
      <c r="L88" s="42">
        <f t="shared" si="35"/>
        <v>127.03</v>
      </c>
      <c r="M88" s="10">
        <f t="shared" si="36"/>
        <v>83.84</v>
      </c>
    </row>
    <row r="89" spans="2:13" s="2" customFormat="1" ht="22.5" x14ac:dyDescent="0.25">
      <c r="B89" s="66" t="s">
        <v>17</v>
      </c>
      <c r="C89" s="9" t="s">
        <v>28</v>
      </c>
      <c r="D89" s="11" t="s">
        <v>123</v>
      </c>
      <c r="E89" s="12" t="s">
        <v>140</v>
      </c>
      <c r="F89" s="9" t="s">
        <v>41</v>
      </c>
      <c r="G89" s="61">
        <v>0.11</v>
      </c>
      <c r="H89" s="35">
        <v>173.86</v>
      </c>
      <c r="I89" s="36">
        <f t="shared" si="32"/>
        <v>19.12</v>
      </c>
      <c r="J89" s="39">
        <f t="shared" si="33"/>
        <v>173.86</v>
      </c>
      <c r="K89" s="17">
        <f t="shared" si="34"/>
        <v>19.12</v>
      </c>
      <c r="L89" s="42">
        <f t="shared" si="35"/>
        <v>173.86</v>
      </c>
      <c r="M89" s="10">
        <f t="shared" si="36"/>
        <v>19.12</v>
      </c>
    </row>
    <row r="90" spans="2:13" s="2" customFormat="1" ht="33.75" x14ac:dyDescent="0.25">
      <c r="B90" s="66" t="s">
        <v>18</v>
      </c>
      <c r="C90" s="9" t="s">
        <v>28</v>
      </c>
      <c r="D90" s="11" t="s">
        <v>124</v>
      </c>
      <c r="E90" s="12" t="s">
        <v>141</v>
      </c>
      <c r="F90" s="9" t="s">
        <v>42</v>
      </c>
      <c r="G90" s="61">
        <v>8.82</v>
      </c>
      <c r="H90" s="35">
        <v>59.44</v>
      </c>
      <c r="I90" s="36">
        <f t="shared" ref="I90:I107" si="37">ROUND(H90*G90,2)</f>
        <v>524.26</v>
      </c>
      <c r="J90" s="39">
        <f t="shared" ref="J90:J107" si="38">ROUND(H90-(H90*$D$15),2)</f>
        <v>59.44</v>
      </c>
      <c r="K90" s="17">
        <f t="shared" ref="K90:K107" si="39">ROUND(J90*G90,2)</f>
        <v>524.26</v>
      </c>
      <c r="L90" s="42">
        <f t="shared" ref="L90:L107" si="40">ROUND(J90,2)</f>
        <v>59.44</v>
      </c>
      <c r="M90" s="10">
        <f t="shared" ref="M90:M107" si="41">ROUND(L90*G90,2)</f>
        <v>524.26</v>
      </c>
    </row>
    <row r="91" spans="2:13" s="2" customFormat="1" ht="45" x14ac:dyDescent="0.25">
      <c r="B91" s="66" t="s">
        <v>19</v>
      </c>
      <c r="C91" s="9" t="s">
        <v>28</v>
      </c>
      <c r="D91" s="11" t="s">
        <v>127</v>
      </c>
      <c r="E91" s="12" t="s">
        <v>144</v>
      </c>
      <c r="F91" s="9" t="s">
        <v>41</v>
      </c>
      <c r="G91" s="61">
        <v>0.66</v>
      </c>
      <c r="H91" s="35">
        <v>608.51</v>
      </c>
      <c r="I91" s="36">
        <f t="shared" si="37"/>
        <v>401.62</v>
      </c>
      <c r="J91" s="39">
        <f t="shared" si="38"/>
        <v>608.51</v>
      </c>
      <c r="K91" s="17">
        <f t="shared" si="39"/>
        <v>401.62</v>
      </c>
      <c r="L91" s="42">
        <f t="shared" si="40"/>
        <v>608.51</v>
      </c>
      <c r="M91" s="10">
        <f t="shared" si="41"/>
        <v>401.62</v>
      </c>
    </row>
    <row r="92" spans="2:13" s="2" customFormat="1" ht="22.5" x14ac:dyDescent="0.25">
      <c r="B92" s="66" t="s">
        <v>20</v>
      </c>
      <c r="C92" s="9" t="s">
        <v>28</v>
      </c>
      <c r="D92" s="11" t="s">
        <v>125</v>
      </c>
      <c r="E92" s="12" t="s">
        <v>142</v>
      </c>
      <c r="F92" s="9" t="s">
        <v>43</v>
      </c>
      <c r="G92" s="61">
        <v>9</v>
      </c>
      <c r="H92" s="35">
        <v>15.49</v>
      </c>
      <c r="I92" s="36">
        <f t="shared" si="37"/>
        <v>139.41</v>
      </c>
      <c r="J92" s="39">
        <f t="shared" si="38"/>
        <v>15.49</v>
      </c>
      <c r="K92" s="17">
        <f t="shared" si="39"/>
        <v>139.41</v>
      </c>
      <c r="L92" s="42">
        <f t="shared" si="40"/>
        <v>15.49</v>
      </c>
      <c r="M92" s="10">
        <f t="shared" si="41"/>
        <v>139.41</v>
      </c>
    </row>
    <row r="93" spans="2:13" s="2" customFormat="1" ht="22.5" x14ac:dyDescent="0.25">
      <c r="B93" s="66" t="s">
        <v>21</v>
      </c>
      <c r="C93" s="9" t="s">
        <v>28</v>
      </c>
      <c r="D93" s="11" t="s">
        <v>126</v>
      </c>
      <c r="E93" s="12" t="s">
        <v>143</v>
      </c>
      <c r="F93" s="9" t="s">
        <v>43</v>
      </c>
      <c r="G93" s="61">
        <v>14.7</v>
      </c>
      <c r="H93" s="35">
        <v>13.19</v>
      </c>
      <c r="I93" s="36">
        <f t="shared" si="37"/>
        <v>193.89</v>
      </c>
      <c r="J93" s="39">
        <f t="shared" si="38"/>
        <v>13.19</v>
      </c>
      <c r="K93" s="17">
        <f t="shared" si="39"/>
        <v>193.89</v>
      </c>
      <c r="L93" s="42">
        <f t="shared" si="40"/>
        <v>13.19</v>
      </c>
      <c r="M93" s="10">
        <f t="shared" si="41"/>
        <v>193.89</v>
      </c>
    </row>
    <row r="94" spans="2:13" s="2" customFormat="1" ht="22.5" x14ac:dyDescent="0.25">
      <c r="B94" s="66" t="s">
        <v>22</v>
      </c>
      <c r="C94" s="9" t="s">
        <v>28</v>
      </c>
      <c r="D94" s="11" t="s">
        <v>30</v>
      </c>
      <c r="E94" s="12" t="s">
        <v>39</v>
      </c>
      <c r="F94" s="9" t="s">
        <v>41</v>
      </c>
      <c r="G94" s="61">
        <v>0.35</v>
      </c>
      <c r="H94" s="35">
        <v>98.94</v>
      </c>
      <c r="I94" s="36">
        <f t="shared" si="37"/>
        <v>34.630000000000003</v>
      </c>
      <c r="J94" s="39">
        <f t="shared" si="38"/>
        <v>98.94</v>
      </c>
      <c r="K94" s="17">
        <f t="shared" si="39"/>
        <v>34.630000000000003</v>
      </c>
      <c r="L94" s="42">
        <f t="shared" si="40"/>
        <v>98.94</v>
      </c>
      <c r="M94" s="10">
        <f t="shared" si="41"/>
        <v>34.630000000000003</v>
      </c>
    </row>
    <row r="95" spans="2:13" s="2" customFormat="1" ht="22.5" x14ac:dyDescent="0.25">
      <c r="B95" s="66" t="s">
        <v>232</v>
      </c>
      <c r="C95" s="9" t="s">
        <v>28</v>
      </c>
      <c r="D95" s="11" t="s">
        <v>128</v>
      </c>
      <c r="E95" s="12" t="s">
        <v>145</v>
      </c>
      <c r="F95" s="9" t="s">
        <v>42</v>
      </c>
      <c r="G95" s="61">
        <v>7.49</v>
      </c>
      <c r="H95" s="35">
        <v>99.72</v>
      </c>
      <c r="I95" s="36">
        <f t="shared" si="37"/>
        <v>746.9</v>
      </c>
      <c r="J95" s="39">
        <f t="shared" si="38"/>
        <v>99.72</v>
      </c>
      <c r="K95" s="17">
        <f t="shared" si="39"/>
        <v>746.9</v>
      </c>
      <c r="L95" s="42">
        <f t="shared" si="40"/>
        <v>99.72</v>
      </c>
      <c r="M95" s="10">
        <f t="shared" si="41"/>
        <v>746.9</v>
      </c>
    </row>
    <row r="96" spans="2:13" s="2" customFormat="1" ht="45" x14ac:dyDescent="0.25">
      <c r="B96" s="66" t="s">
        <v>233</v>
      </c>
      <c r="C96" s="9" t="s">
        <v>28</v>
      </c>
      <c r="D96" s="11" t="s">
        <v>129</v>
      </c>
      <c r="E96" s="12" t="s">
        <v>146</v>
      </c>
      <c r="F96" s="9" t="s">
        <v>42</v>
      </c>
      <c r="G96" s="61">
        <v>26.16</v>
      </c>
      <c r="H96" s="35">
        <v>41.42</v>
      </c>
      <c r="I96" s="36">
        <f t="shared" si="37"/>
        <v>1083.55</v>
      </c>
      <c r="J96" s="39">
        <f t="shared" si="38"/>
        <v>41.42</v>
      </c>
      <c r="K96" s="17">
        <f t="shared" si="39"/>
        <v>1083.55</v>
      </c>
      <c r="L96" s="42">
        <f t="shared" si="40"/>
        <v>41.42</v>
      </c>
      <c r="M96" s="10">
        <f t="shared" si="41"/>
        <v>1083.55</v>
      </c>
    </row>
    <row r="97" spans="2:13" s="2" customFormat="1" ht="45" x14ac:dyDescent="0.25">
      <c r="B97" s="66" t="s">
        <v>234</v>
      </c>
      <c r="C97" s="9" t="s">
        <v>28</v>
      </c>
      <c r="D97" s="11" t="s">
        <v>130</v>
      </c>
      <c r="E97" s="12" t="s">
        <v>147</v>
      </c>
      <c r="F97" s="9" t="s">
        <v>43</v>
      </c>
      <c r="G97" s="61">
        <v>18.41</v>
      </c>
      <c r="H97" s="35">
        <v>12.58</v>
      </c>
      <c r="I97" s="36">
        <f t="shared" si="37"/>
        <v>231.6</v>
      </c>
      <c r="J97" s="39">
        <f t="shared" si="38"/>
        <v>12.58</v>
      </c>
      <c r="K97" s="17">
        <f t="shared" si="39"/>
        <v>231.6</v>
      </c>
      <c r="L97" s="42">
        <f t="shared" si="40"/>
        <v>12.58</v>
      </c>
      <c r="M97" s="10">
        <f t="shared" si="41"/>
        <v>231.6</v>
      </c>
    </row>
    <row r="98" spans="2:13" s="2" customFormat="1" ht="22.5" x14ac:dyDescent="0.25">
      <c r="B98" s="66" t="s">
        <v>235</v>
      </c>
      <c r="C98" s="9" t="s">
        <v>28</v>
      </c>
      <c r="D98" s="11" t="s">
        <v>36</v>
      </c>
      <c r="E98" s="12" t="s">
        <v>40</v>
      </c>
      <c r="F98" s="9" t="s">
        <v>42</v>
      </c>
      <c r="G98" s="61">
        <v>6.62</v>
      </c>
      <c r="H98" s="35">
        <v>70.52</v>
      </c>
      <c r="I98" s="36">
        <f t="shared" si="37"/>
        <v>466.84</v>
      </c>
      <c r="J98" s="39">
        <f t="shared" si="38"/>
        <v>70.52</v>
      </c>
      <c r="K98" s="17">
        <f t="shared" si="39"/>
        <v>466.84</v>
      </c>
      <c r="L98" s="42">
        <f t="shared" si="40"/>
        <v>70.52</v>
      </c>
      <c r="M98" s="10">
        <f t="shared" si="41"/>
        <v>466.84</v>
      </c>
    </row>
    <row r="99" spans="2:13" s="2" customFormat="1" ht="45" x14ac:dyDescent="0.25">
      <c r="B99" s="66" t="s">
        <v>236</v>
      </c>
      <c r="C99" s="9" t="s">
        <v>28</v>
      </c>
      <c r="D99" s="11" t="s">
        <v>127</v>
      </c>
      <c r="E99" s="12" t="s">
        <v>144</v>
      </c>
      <c r="F99" s="9" t="s">
        <v>41</v>
      </c>
      <c r="G99" s="61">
        <v>0.5</v>
      </c>
      <c r="H99" s="35">
        <v>608.51</v>
      </c>
      <c r="I99" s="36">
        <f t="shared" si="37"/>
        <v>304.26</v>
      </c>
      <c r="J99" s="39">
        <f t="shared" si="38"/>
        <v>608.51</v>
      </c>
      <c r="K99" s="17">
        <f t="shared" si="39"/>
        <v>304.26</v>
      </c>
      <c r="L99" s="42">
        <f t="shared" si="40"/>
        <v>608.51</v>
      </c>
      <c r="M99" s="10">
        <f t="shared" si="41"/>
        <v>304.26</v>
      </c>
    </row>
    <row r="100" spans="2:13" s="2" customFormat="1" ht="45" x14ac:dyDescent="0.25">
      <c r="B100" s="66" t="s">
        <v>237</v>
      </c>
      <c r="C100" s="9" t="s">
        <v>28</v>
      </c>
      <c r="D100" s="11" t="s">
        <v>131</v>
      </c>
      <c r="E100" s="12" t="s">
        <v>148</v>
      </c>
      <c r="F100" s="9" t="s">
        <v>42</v>
      </c>
      <c r="G100" s="61">
        <v>17.079999999999998</v>
      </c>
      <c r="H100" s="35">
        <v>84.42</v>
      </c>
      <c r="I100" s="36">
        <f t="shared" si="37"/>
        <v>1441.89</v>
      </c>
      <c r="J100" s="39">
        <f t="shared" si="38"/>
        <v>84.42</v>
      </c>
      <c r="K100" s="17">
        <f t="shared" si="39"/>
        <v>1441.89</v>
      </c>
      <c r="L100" s="42">
        <f t="shared" si="40"/>
        <v>84.42</v>
      </c>
      <c r="M100" s="10">
        <f t="shared" si="41"/>
        <v>1441.89</v>
      </c>
    </row>
    <row r="101" spans="2:13" s="2" customFormat="1" ht="22.5" x14ac:dyDescent="0.25">
      <c r="B101" s="66" t="s">
        <v>238</v>
      </c>
      <c r="C101" s="9" t="s">
        <v>28</v>
      </c>
      <c r="D101" s="11" t="s">
        <v>132</v>
      </c>
      <c r="E101" s="12" t="s">
        <v>149</v>
      </c>
      <c r="F101" s="9" t="s">
        <v>42</v>
      </c>
      <c r="G101" s="61">
        <v>17.079999999999998</v>
      </c>
      <c r="H101" s="35">
        <v>42.47</v>
      </c>
      <c r="I101" s="36">
        <f t="shared" si="37"/>
        <v>725.39</v>
      </c>
      <c r="J101" s="39">
        <f t="shared" si="38"/>
        <v>42.47</v>
      </c>
      <c r="K101" s="17">
        <f t="shared" si="39"/>
        <v>725.39</v>
      </c>
      <c r="L101" s="42">
        <f t="shared" si="40"/>
        <v>42.47</v>
      </c>
      <c r="M101" s="10">
        <f t="shared" si="41"/>
        <v>725.39</v>
      </c>
    </row>
    <row r="102" spans="2:13" s="2" customFormat="1" ht="33.75" x14ac:dyDescent="0.25">
      <c r="B102" s="66" t="s">
        <v>239</v>
      </c>
      <c r="C102" s="9" t="s">
        <v>28</v>
      </c>
      <c r="D102" s="11" t="s">
        <v>133</v>
      </c>
      <c r="E102" s="12" t="s">
        <v>150</v>
      </c>
      <c r="F102" s="9" t="s">
        <v>42</v>
      </c>
      <c r="G102" s="61">
        <v>58.95</v>
      </c>
      <c r="H102" s="35">
        <v>3.74</v>
      </c>
      <c r="I102" s="36">
        <f t="shared" si="37"/>
        <v>220.47</v>
      </c>
      <c r="J102" s="39">
        <f t="shared" si="38"/>
        <v>3.74</v>
      </c>
      <c r="K102" s="17">
        <f t="shared" si="39"/>
        <v>220.47</v>
      </c>
      <c r="L102" s="42">
        <f t="shared" si="40"/>
        <v>3.74</v>
      </c>
      <c r="M102" s="10">
        <f t="shared" si="41"/>
        <v>220.47</v>
      </c>
    </row>
    <row r="103" spans="2:13" s="2" customFormat="1" ht="45" x14ac:dyDescent="0.25">
      <c r="B103" s="66" t="s">
        <v>240</v>
      </c>
      <c r="C103" s="9" t="s">
        <v>28</v>
      </c>
      <c r="D103" s="11" t="s">
        <v>134</v>
      </c>
      <c r="E103" s="12" t="s">
        <v>151</v>
      </c>
      <c r="F103" s="9" t="s">
        <v>42</v>
      </c>
      <c r="G103" s="61">
        <v>58.95</v>
      </c>
      <c r="H103" s="35">
        <v>51.88</v>
      </c>
      <c r="I103" s="36">
        <f t="shared" si="37"/>
        <v>3058.33</v>
      </c>
      <c r="J103" s="39">
        <f t="shared" si="38"/>
        <v>51.88</v>
      </c>
      <c r="K103" s="17">
        <f t="shared" si="39"/>
        <v>3058.33</v>
      </c>
      <c r="L103" s="42">
        <f t="shared" si="40"/>
        <v>51.88</v>
      </c>
      <c r="M103" s="10">
        <f t="shared" si="41"/>
        <v>3058.33</v>
      </c>
    </row>
    <row r="104" spans="2:13" s="2" customFormat="1" ht="22.5" x14ac:dyDescent="0.25">
      <c r="B104" s="66" t="s">
        <v>241</v>
      </c>
      <c r="C104" s="9" t="s">
        <v>28</v>
      </c>
      <c r="D104" s="11" t="s">
        <v>135</v>
      </c>
      <c r="E104" s="12" t="s">
        <v>152</v>
      </c>
      <c r="F104" s="9" t="s">
        <v>42</v>
      </c>
      <c r="G104" s="61">
        <v>58.95</v>
      </c>
      <c r="H104" s="35">
        <v>13.94</v>
      </c>
      <c r="I104" s="36">
        <f t="shared" si="37"/>
        <v>821.76</v>
      </c>
      <c r="J104" s="39">
        <f t="shared" si="38"/>
        <v>13.94</v>
      </c>
      <c r="K104" s="17">
        <f t="shared" si="39"/>
        <v>821.76</v>
      </c>
      <c r="L104" s="42">
        <f t="shared" si="40"/>
        <v>13.94</v>
      </c>
      <c r="M104" s="10">
        <f t="shared" si="41"/>
        <v>821.76</v>
      </c>
    </row>
    <row r="105" spans="2:13" s="2" customFormat="1" ht="22.5" x14ac:dyDescent="0.25">
      <c r="B105" s="66" t="s">
        <v>242</v>
      </c>
      <c r="C105" s="9" t="s">
        <v>28</v>
      </c>
      <c r="D105" s="11" t="s">
        <v>136</v>
      </c>
      <c r="E105" s="12" t="s">
        <v>153</v>
      </c>
      <c r="F105" s="9" t="s">
        <v>42</v>
      </c>
      <c r="G105" s="61">
        <v>1.35</v>
      </c>
      <c r="H105" s="35">
        <v>141.44</v>
      </c>
      <c r="I105" s="36">
        <f t="shared" si="37"/>
        <v>190.94</v>
      </c>
      <c r="J105" s="39">
        <f t="shared" si="38"/>
        <v>141.44</v>
      </c>
      <c r="K105" s="17">
        <f t="shared" si="39"/>
        <v>190.94</v>
      </c>
      <c r="L105" s="42">
        <f t="shared" si="40"/>
        <v>141.44</v>
      </c>
      <c r="M105" s="10">
        <f t="shared" si="41"/>
        <v>190.94</v>
      </c>
    </row>
    <row r="106" spans="2:13" s="2" customFormat="1" ht="22.5" x14ac:dyDescent="0.25">
      <c r="B106" s="66" t="s">
        <v>243</v>
      </c>
      <c r="C106" s="9" t="s">
        <v>28</v>
      </c>
      <c r="D106" s="11" t="s">
        <v>30</v>
      </c>
      <c r="E106" s="12" t="s">
        <v>39</v>
      </c>
      <c r="F106" s="9" t="s">
        <v>41</v>
      </c>
      <c r="G106" s="61">
        <v>0.68</v>
      </c>
      <c r="H106" s="35">
        <v>98.94</v>
      </c>
      <c r="I106" s="36">
        <f t="shared" si="37"/>
        <v>67.28</v>
      </c>
      <c r="J106" s="39">
        <f t="shared" si="38"/>
        <v>98.94</v>
      </c>
      <c r="K106" s="17">
        <f t="shared" si="39"/>
        <v>67.28</v>
      </c>
      <c r="L106" s="42">
        <f t="shared" si="40"/>
        <v>98.94</v>
      </c>
      <c r="M106" s="10">
        <f t="shared" si="41"/>
        <v>67.28</v>
      </c>
    </row>
    <row r="107" spans="2:13" s="2" customFormat="1" ht="33.75" x14ac:dyDescent="0.25">
      <c r="B107" s="66" t="s">
        <v>244</v>
      </c>
      <c r="C107" s="9" t="s">
        <v>28</v>
      </c>
      <c r="D107" s="11" t="s">
        <v>137</v>
      </c>
      <c r="E107" s="12" t="s">
        <v>154</v>
      </c>
      <c r="F107" s="9" t="s">
        <v>42</v>
      </c>
      <c r="G107" s="61">
        <v>13.6</v>
      </c>
      <c r="H107" s="35">
        <v>73.900000000000006</v>
      </c>
      <c r="I107" s="36">
        <f t="shared" si="37"/>
        <v>1005.04</v>
      </c>
      <c r="J107" s="39">
        <f t="shared" si="38"/>
        <v>73.900000000000006</v>
      </c>
      <c r="K107" s="17">
        <f t="shared" si="39"/>
        <v>1005.04</v>
      </c>
      <c r="L107" s="42">
        <f t="shared" si="40"/>
        <v>73.900000000000006</v>
      </c>
      <c r="M107" s="10">
        <f t="shared" si="41"/>
        <v>1005.04</v>
      </c>
    </row>
    <row r="108" spans="2:13" s="2" customFormat="1" x14ac:dyDescent="0.25">
      <c r="B108" s="65" t="s">
        <v>246</v>
      </c>
      <c r="C108" s="6" t="s">
        <v>245</v>
      </c>
      <c r="D108" s="7"/>
      <c r="E108" s="7"/>
      <c r="F108" s="7"/>
      <c r="G108" s="62"/>
      <c r="H108" s="37"/>
      <c r="I108" s="38">
        <f>SUBTOTAL(9,I109:I112)</f>
        <v>397.37</v>
      </c>
      <c r="J108" s="40"/>
      <c r="K108" s="38">
        <f>SUBTOTAL(9,K109:K112)</f>
        <v>397.37</v>
      </c>
      <c r="L108" s="43"/>
      <c r="M108" s="8">
        <f>SUBTOTAL(9,M109:M112)</f>
        <v>397.37</v>
      </c>
    </row>
    <row r="109" spans="2:13" s="2" customFormat="1" ht="33.75" x14ac:dyDescent="0.25">
      <c r="B109" s="66" t="s">
        <v>247</v>
      </c>
      <c r="C109" s="9" t="s">
        <v>28</v>
      </c>
      <c r="D109" s="11" t="s">
        <v>161</v>
      </c>
      <c r="E109" s="12" t="s">
        <v>166</v>
      </c>
      <c r="F109" s="9" t="s">
        <v>41</v>
      </c>
      <c r="G109" s="61">
        <v>2.0299999999999998</v>
      </c>
      <c r="H109" s="35">
        <v>39.08</v>
      </c>
      <c r="I109" s="36">
        <f t="shared" ref="I109:I112" si="42">ROUND(H109*G109,2)</f>
        <v>79.33</v>
      </c>
      <c r="J109" s="39">
        <f t="shared" ref="J109:J112" si="43">ROUND(H109-(H109*$D$15),2)</f>
        <v>39.08</v>
      </c>
      <c r="K109" s="17">
        <f t="shared" ref="K109:K112" si="44">ROUND(J109*G109,2)</f>
        <v>79.33</v>
      </c>
      <c r="L109" s="42">
        <f t="shared" ref="L109:L112" si="45">ROUND(J109,2)</f>
        <v>39.08</v>
      </c>
      <c r="M109" s="10">
        <f t="shared" ref="M109:M112" si="46">ROUND(L109*G109,2)</f>
        <v>79.33</v>
      </c>
    </row>
    <row r="110" spans="2:13" s="2" customFormat="1" ht="33.75" x14ac:dyDescent="0.25">
      <c r="B110" s="66" t="s">
        <v>248</v>
      </c>
      <c r="C110" s="9" t="s">
        <v>28</v>
      </c>
      <c r="D110" s="11" t="s">
        <v>162</v>
      </c>
      <c r="E110" s="12" t="s">
        <v>168</v>
      </c>
      <c r="F110" s="9" t="s">
        <v>42</v>
      </c>
      <c r="G110" s="61">
        <v>1.6</v>
      </c>
      <c r="H110" s="35">
        <v>92.32</v>
      </c>
      <c r="I110" s="36">
        <f t="shared" si="42"/>
        <v>147.71</v>
      </c>
      <c r="J110" s="39">
        <f t="shared" si="43"/>
        <v>92.32</v>
      </c>
      <c r="K110" s="17">
        <f t="shared" si="44"/>
        <v>147.71</v>
      </c>
      <c r="L110" s="42">
        <f t="shared" si="45"/>
        <v>92.32</v>
      </c>
      <c r="M110" s="10">
        <f t="shared" si="46"/>
        <v>147.71</v>
      </c>
    </row>
    <row r="111" spans="2:13" s="2" customFormat="1" ht="33.75" x14ac:dyDescent="0.25">
      <c r="B111" s="66" t="s">
        <v>249</v>
      </c>
      <c r="C111" s="9" t="s">
        <v>28</v>
      </c>
      <c r="D111" s="11" t="s">
        <v>163</v>
      </c>
      <c r="E111" s="12" t="s">
        <v>170</v>
      </c>
      <c r="F111" s="9" t="s">
        <v>41</v>
      </c>
      <c r="G111" s="61">
        <v>0.32</v>
      </c>
      <c r="H111" s="35">
        <v>364.58</v>
      </c>
      <c r="I111" s="36">
        <f t="shared" si="42"/>
        <v>116.67</v>
      </c>
      <c r="J111" s="39">
        <f t="shared" si="43"/>
        <v>364.58</v>
      </c>
      <c r="K111" s="17">
        <f t="shared" si="44"/>
        <v>116.67</v>
      </c>
      <c r="L111" s="42">
        <f t="shared" si="45"/>
        <v>364.58</v>
      </c>
      <c r="M111" s="10">
        <f t="shared" si="46"/>
        <v>116.67</v>
      </c>
    </row>
    <row r="112" spans="2:13" s="2" customFormat="1" ht="22.5" x14ac:dyDescent="0.25">
      <c r="B112" s="66" t="s">
        <v>250</v>
      </c>
      <c r="C112" s="9" t="s">
        <v>28</v>
      </c>
      <c r="D112" s="11" t="s">
        <v>164</v>
      </c>
      <c r="E112" s="12" t="s">
        <v>172</v>
      </c>
      <c r="F112" s="9" t="s">
        <v>41</v>
      </c>
      <c r="G112" s="61">
        <v>1.71</v>
      </c>
      <c r="H112" s="35">
        <v>31.38</v>
      </c>
      <c r="I112" s="36">
        <f t="shared" si="42"/>
        <v>53.66</v>
      </c>
      <c r="J112" s="39">
        <f t="shared" si="43"/>
        <v>31.38</v>
      </c>
      <c r="K112" s="17">
        <f t="shared" si="44"/>
        <v>53.66</v>
      </c>
      <c r="L112" s="42">
        <f t="shared" si="45"/>
        <v>31.38</v>
      </c>
      <c r="M112" s="10">
        <f t="shared" si="46"/>
        <v>53.66</v>
      </c>
    </row>
    <row r="113" spans="2:13" s="2" customFormat="1" x14ac:dyDescent="0.25">
      <c r="B113" s="65" t="s">
        <v>251</v>
      </c>
      <c r="C113" s="6" t="s">
        <v>252</v>
      </c>
      <c r="D113" s="7"/>
      <c r="E113" s="7"/>
      <c r="F113" s="7"/>
      <c r="G113" s="62"/>
      <c r="H113" s="37"/>
      <c r="I113" s="38">
        <f>SUBTOTAL(9,I114:I120)</f>
        <v>448.36</v>
      </c>
      <c r="J113" s="40"/>
      <c r="K113" s="38">
        <f>SUBTOTAL(9,K114:K120)</f>
        <v>448.36</v>
      </c>
      <c r="L113" s="43"/>
      <c r="M113" s="8">
        <f>SUBTOTAL(9,M114:M120)</f>
        <v>448.36</v>
      </c>
    </row>
    <row r="114" spans="2:13" s="2" customFormat="1" ht="45" x14ac:dyDescent="0.25">
      <c r="B114" s="66" t="s">
        <v>255</v>
      </c>
      <c r="C114" s="9" t="s">
        <v>28</v>
      </c>
      <c r="D114" s="11" t="s">
        <v>129</v>
      </c>
      <c r="E114" s="12" t="s">
        <v>146</v>
      </c>
      <c r="F114" s="9" t="s">
        <v>42</v>
      </c>
      <c r="G114" s="61">
        <v>0.9</v>
      </c>
      <c r="H114" s="35">
        <v>41.42</v>
      </c>
      <c r="I114" s="36">
        <f t="shared" ref="I114:I117" si="47">ROUND(H114*G114,2)</f>
        <v>37.28</v>
      </c>
      <c r="J114" s="39">
        <f t="shared" ref="J114:J117" si="48">ROUND(H114-(H114*$D$15),2)</f>
        <v>41.42</v>
      </c>
      <c r="K114" s="17">
        <f t="shared" ref="K114:K117" si="49">ROUND(J114*G114,2)</f>
        <v>37.28</v>
      </c>
      <c r="L114" s="42">
        <f t="shared" ref="L114:L117" si="50">ROUND(J114,2)</f>
        <v>41.42</v>
      </c>
      <c r="M114" s="10">
        <f t="shared" ref="M114:M117" si="51">ROUND(L114*G114,2)</f>
        <v>37.28</v>
      </c>
    </row>
    <row r="115" spans="2:13" s="2" customFormat="1" ht="33.75" x14ac:dyDescent="0.25">
      <c r="B115" s="66" t="s">
        <v>256</v>
      </c>
      <c r="C115" s="9" t="s">
        <v>28</v>
      </c>
      <c r="D115" s="11" t="s">
        <v>133</v>
      </c>
      <c r="E115" s="12" t="s">
        <v>150</v>
      </c>
      <c r="F115" s="9" t="s">
        <v>42</v>
      </c>
      <c r="G115" s="61">
        <v>1.8</v>
      </c>
      <c r="H115" s="35">
        <v>3.74</v>
      </c>
      <c r="I115" s="36">
        <f t="shared" si="47"/>
        <v>6.73</v>
      </c>
      <c r="J115" s="39">
        <f t="shared" si="48"/>
        <v>3.74</v>
      </c>
      <c r="K115" s="17">
        <f t="shared" si="49"/>
        <v>6.73</v>
      </c>
      <c r="L115" s="42">
        <f t="shared" si="50"/>
        <v>3.74</v>
      </c>
      <c r="M115" s="10">
        <f t="shared" si="51"/>
        <v>6.73</v>
      </c>
    </row>
    <row r="116" spans="2:13" s="2" customFormat="1" ht="45" x14ac:dyDescent="0.25">
      <c r="B116" s="66" t="s">
        <v>257</v>
      </c>
      <c r="C116" s="9" t="s">
        <v>28</v>
      </c>
      <c r="D116" s="11" t="s">
        <v>134</v>
      </c>
      <c r="E116" s="12" t="s">
        <v>151</v>
      </c>
      <c r="F116" s="9" t="s">
        <v>42</v>
      </c>
      <c r="G116" s="61">
        <v>1.8</v>
      </c>
      <c r="H116" s="35">
        <v>51.88</v>
      </c>
      <c r="I116" s="36">
        <f t="shared" si="47"/>
        <v>93.38</v>
      </c>
      <c r="J116" s="39">
        <f t="shared" si="48"/>
        <v>51.88</v>
      </c>
      <c r="K116" s="17">
        <f t="shared" si="49"/>
        <v>93.38</v>
      </c>
      <c r="L116" s="42">
        <f t="shared" si="50"/>
        <v>51.88</v>
      </c>
      <c r="M116" s="10">
        <f t="shared" si="51"/>
        <v>93.38</v>
      </c>
    </row>
    <row r="117" spans="2:13" s="2" customFormat="1" ht="22.5" x14ac:dyDescent="0.25">
      <c r="B117" s="66" t="s">
        <v>258</v>
      </c>
      <c r="C117" s="9" t="s">
        <v>28</v>
      </c>
      <c r="D117" s="11" t="s">
        <v>135</v>
      </c>
      <c r="E117" s="12" t="s">
        <v>152</v>
      </c>
      <c r="F117" s="9" t="s">
        <v>42</v>
      </c>
      <c r="G117" s="61">
        <v>1.8</v>
      </c>
      <c r="H117" s="35">
        <v>13.94</v>
      </c>
      <c r="I117" s="36">
        <f t="shared" si="47"/>
        <v>25.09</v>
      </c>
      <c r="J117" s="39">
        <f t="shared" si="48"/>
        <v>13.94</v>
      </c>
      <c r="K117" s="17">
        <f t="shared" si="49"/>
        <v>25.09</v>
      </c>
      <c r="L117" s="42">
        <f t="shared" si="50"/>
        <v>13.94</v>
      </c>
      <c r="M117" s="10">
        <f t="shared" si="51"/>
        <v>25.09</v>
      </c>
    </row>
    <row r="118" spans="2:13" s="2" customFormat="1" ht="45" x14ac:dyDescent="0.25">
      <c r="B118" s="66" t="s">
        <v>259</v>
      </c>
      <c r="C118" s="9" t="s">
        <v>28</v>
      </c>
      <c r="D118" s="11" t="s">
        <v>127</v>
      </c>
      <c r="E118" s="12" t="s">
        <v>144</v>
      </c>
      <c r="F118" s="9" t="s">
        <v>41</v>
      </c>
      <c r="G118" s="61">
        <v>0.04</v>
      </c>
      <c r="H118" s="35">
        <v>608.51</v>
      </c>
      <c r="I118" s="36">
        <f t="shared" ref="I118:I120" si="52">ROUND(H118*G118,2)</f>
        <v>24.34</v>
      </c>
      <c r="J118" s="39">
        <f t="shared" ref="J118:J120" si="53">ROUND(H118-(H118*$D$15),2)</f>
        <v>608.51</v>
      </c>
      <c r="K118" s="17">
        <f t="shared" ref="K118:K120" si="54">ROUND(J118*G118,2)</f>
        <v>24.34</v>
      </c>
      <c r="L118" s="42">
        <f t="shared" ref="L118:L120" si="55">ROUND(J118,2)</f>
        <v>608.51</v>
      </c>
      <c r="M118" s="10">
        <f t="shared" ref="M118:M120" si="56">ROUND(L118*G118,2)</f>
        <v>24.34</v>
      </c>
    </row>
    <row r="119" spans="2:13" s="2" customFormat="1" ht="22.5" x14ac:dyDescent="0.25">
      <c r="B119" s="66" t="s">
        <v>260</v>
      </c>
      <c r="C119" s="9" t="s">
        <v>28</v>
      </c>
      <c r="D119" s="11" t="s">
        <v>253</v>
      </c>
      <c r="E119" s="12" t="s">
        <v>261</v>
      </c>
      <c r="F119" s="9" t="s">
        <v>43</v>
      </c>
      <c r="G119" s="61">
        <v>3.56</v>
      </c>
      <c r="H119" s="35">
        <v>10.17</v>
      </c>
      <c r="I119" s="36">
        <f t="shared" si="52"/>
        <v>36.21</v>
      </c>
      <c r="J119" s="39">
        <f t="shared" si="53"/>
        <v>10.17</v>
      </c>
      <c r="K119" s="17">
        <f t="shared" si="54"/>
        <v>36.21</v>
      </c>
      <c r="L119" s="42">
        <f t="shared" si="55"/>
        <v>10.17</v>
      </c>
      <c r="M119" s="10">
        <f t="shared" si="56"/>
        <v>36.21</v>
      </c>
    </row>
    <row r="120" spans="2:13" s="2" customFormat="1" ht="33.75" x14ac:dyDescent="0.25">
      <c r="B120" s="66" t="s">
        <v>262</v>
      </c>
      <c r="C120" s="9" t="s">
        <v>28</v>
      </c>
      <c r="D120" s="11" t="s">
        <v>254</v>
      </c>
      <c r="E120" s="12" t="s">
        <v>263</v>
      </c>
      <c r="F120" s="9" t="s">
        <v>42</v>
      </c>
      <c r="G120" s="61">
        <v>0.99</v>
      </c>
      <c r="H120" s="35">
        <v>227.61</v>
      </c>
      <c r="I120" s="36">
        <f t="shared" si="52"/>
        <v>225.33</v>
      </c>
      <c r="J120" s="39">
        <f t="shared" si="53"/>
        <v>227.61</v>
      </c>
      <c r="K120" s="17">
        <f t="shared" si="54"/>
        <v>225.33</v>
      </c>
      <c r="L120" s="42">
        <f t="shared" si="55"/>
        <v>227.61</v>
      </c>
      <c r="M120" s="10">
        <f t="shared" si="56"/>
        <v>225.33</v>
      </c>
    </row>
    <row r="121" spans="2:13" s="2" customFormat="1" x14ac:dyDescent="0.25">
      <c r="B121" s="65" t="s">
        <v>264</v>
      </c>
      <c r="C121" s="6" t="s">
        <v>265</v>
      </c>
      <c r="D121" s="7"/>
      <c r="E121" s="7"/>
      <c r="F121" s="7"/>
      <c r="G121" s="62"/>
      <c r="H121" s="37"/>
      <c r="I121" s="38">
        <f>SUBTOTAL(9,I122:I128)</f>
        <v>1190.1199999999999</v>
      </c>
      <c r="J121" s="40"/>
      <c r="K121" s="38">
        <f>SUBTOTAL(9,K122:K128)</f>
        <v>1190.1199999999999</v>
      </c>
      <c r="L121" s="43"/>
      <c r="M121" s="8">
        <f>SUBTOTAL(9,M122:M128)</f>
        <v>1190.1199999999999</v>
      </c>
    </row>
    <row r="122" spans="2:13" s="2" customFormat="1" ht="22.5" x14ac:dyDescent="0.25">
      <c r="B122" s="66" t="s">
        <v>272</v>
      </c>
      <c r="C122" s="9" t="s">
        <v>28</v>
      </c>
      <c r="D122" s="11" t="s">
        <v>266</v>
      </c>
      <c r="E122" s="12" t="s">
        <v>273</v>
      </c>
      <c r="F122" s="9" t="s">
        <v>41</v>
      </c>
      <c r="G122" s="61">
        <v>3.04</v>
      </c>
      <c r="H122" s="35">
        <v>2.71</v>
      </c>
      <c r="I122" s="36">
        <f t="shared" ref="I122" si="57">ROUND(H122*G122,2)</f>
        <v>8.24</v>
      </c>
      <c r="J122" s="39">
        <f t="shared" ref="J122" si="58">ROUND(H122-(H122*$D$15),2)</f>
        <v>2.71</v>
      </c>
      <c r="K122" s="17">
        <f t="shared" ref="K122" si="59">ROUND(J122*G122,2)</f>
        <v>8.24</v>
      </c>
      <c r="L122" s="42">
        <f t="shared" ref="L122" si="60">ROUND(J122,2)</f>
        <v>2.71</v>
      </c>
      <c r="M122" s="10">
        <f t="shared" ref="M122" si="61">ROUND(L122*G122,2)</f>
        <v>8.24</v>
      </c>
    </row>
    <row r="123" spans="2:13" s="2" customFormat="1" ht="56.25" x14ac:dyDescent="0.25">
      <c r="B123" s="66" t="s">
        <v>274</v>
      </c>
      <c r="C123" s="9" t="s">
        <v>28</v>
      </c>
      <c r="D123" s="11" t="s">
        <v>267</v>
      </c>
      <c r="E123" s="12" t="s">
        <v>275</v>
      </c>
      <c r="F123" s="9" t="s">
        <v>42</v>
      </c>
      <c r="G123" s="61">
        <v>4.59</v>
      </c>
      <c r="H123" s="35">
        <v>170.56</v>
      </c>
      <c r="I123" s="36">
        <f t="shared" ref="I123:I128" si="62">ROUND(H123*G123,2)</f>
        <v>782.87</v>
      </c>
      <c r="J123" s="39">
        <f t="shared" ref="J123:J128" si="63">ROUND(H123-(H123*$D$15),2)</f>
        <v>170.56</v>
      </c>
      <c r="K123" s="17">
        <f t="shared" ref="K123:K128" si="64">ROUND(J123*G123,2)</f>
        <v>782.87</v>
      </c>
      <c r="L123" s="42">
        <f t="shared" ref="L123:L128" si="65">ROUND(J123,2)</f>
        <v>170.56</v>
      </c>
      <c r="M123" s="10">
        <f t="shared" ref="M123:M128" si="66">ROUND(L123*G123,2)</f>
        <v>782.87</v>
      </c>
    </row>
    <row r="124" spans="2:13" s="2" customFormat="1" ht="45" x14ac:dyDescent="0.25">
      <c r="B124" s="66" t="s">
        <v>276</v>
      </c>
      <c r="C124" s="9" t="s">
        <v>28</v>
      </c>
      <c r="D124" s="11" t="s">
        <v>268</v>
      </c>
      <c r="E124" s="12" t="s">
        <v>277</v>
      </c>
      <c r="F124" s="9" t="s">
        <v>42</v>
      </c>
      <c r="G124" s="61">
        <v>3.78</v>
      </c>
      <c r="H124" s="35">
        <v>6.94</v>
      </c>
      <c r="I124" s="36">
        <f t="shared" si="62"/>
        <v>26.23</v>
      </c>
      <c r="J124" s="39">
        <f t="shared" si="63"/>
        <v>6.94</v>
      </c>
      <c r="K124" s="17">
        <f t="shared" si="64"/>
        <v>26.23</v>
      </c>
      <c r="L124" s="42">
        <f t="shared" si="65"/>
        <v>6.94</v>
      </c>
      <c r="M124" s="10">
        <f t="shared" si="66"/>
        <v>26.23</v>
      </c>
    </row>
    <row r="125" spans="2:13" s="2" customFormat="1" ht="45" x14ac:dyDescent="0.25">
      <c r="B125" s="66" t="s">
        <v>278</v>
      </c>
      <c r="C125" s="9" t="s">
        <v>28</v>
      </c>
      <c r="D125" s="11" t="s">
        <v>269</v>
      </c>
      <c r="E125" s="12" t="s">
        <v>279</v>
      </c>
      <c r="F125" s="9" t="s">
        <v>42</v>
      </c>
      <c r="G125" s="61">
        <v>3.78</v>
      </c>
      <c r="H125" s="35">
        <v>36.86</v>
      </c>
      <c r="I125" s="36">
        <f t="shared" si="62"/>
        <v>139.33000000000001</v>
      </c>
      <c r="J125" s="39">
        <f t="shared" si="63"/>
        <v>36.86</v>
      </c>
      <c r="K125" s="17">
        <f t="shared" si="64"/>
        <v>139.33000000000001</v>
      </c>
      <c r="L125" s="42">
        <f t="shared" si="65"/>
        <v>36.86</v>
      </c>
      <c r="M125" s="10">
        <f t="shared" si="66"/>
        <v>139.33000000000001</v>
      </c>
    </row>
    <row r="126" spans="2:13" s="2" customFormat="1" ht="33.75" x14ac:dyDescent="0.25">
      <c r="B126" s="66" t="s">
        <v>280</v>
      </c>
      <c r="C126" s="9" t="s">
        <v>28</v>
      </c>
      <c r="D126" s="11" t="s">
        <v>270</v>
      </c>
      <c r="E126" s="12" t="s">
        <v>281</v>
      </c>
      <c r="F126" s="9" t="s">
        <v>41</v>
      </c>
      <c r="G126" s="61">
        <v>0.05</v>
      </c>
      <c r="H126" s="35">
        <v>225.12</v>
      </c>
      <c r="I126" s="36">
        <f t="shared" si="62"/>
        <v>11.26</v>
      </c>
      <c r="J126" s="39">
        <f t="shared" si="63"/>
        <v>225.12</v>
      </c>
      <c r="K126" s="17">
        <f t="shared" si="64"/>
        <v>11.26</v>
      </c>
      <c r="L126" s="42">
        <f t="shared" si="65"/>
        <v>225.12</v>
      </c>
      <c r="M126" s="10">
        <f t="shared" si="66"/>
        <v>11.26</v>
      </c>
    </row>
    <row r="127" spans="2:13" s="2" customFormat="1" x14ac:dyDescent="0.25">
      <c r="B127" s="66" t="s">
        <v>282</v>
      </c>
      <c r="C127" s="9" t="s">
        <v>28</v>
      </c>
      <c r="D127" s="11" t="s">
        <v>271</v>
      </c>
      <c r="E127" s="12" t="s">
        <v>283</v>
      </c>
      <c r="F127" s="9" t="s">
        <v>41</v>
      </c>
      <c r="G127" s="61">
        <v>1.69</v>
      </c>
      <c r="H127" s="35">
        <v>50.65</v>
      </c>
      <c r="I127" s="36">
        <f t="shared" si="62"/>
        <v>85.6</v>
      </c>
      <c r="J127" s="39">
        <f t="shared" si="63"/>
        <v>50.65</v>
      </c>
      <c r="K127" s="17">
        <f t="shared" si="64"/>
        <v>85.6</v>
      </c>
      <c r="L127" s="42">
        <f t="shared" si="65"/>
        <v>50.65</v>
      </c>
      <c r="M127" s="10">
        <f t="shared" si="66"/>
        <v>85.6</v>
      </c>
    </row>
    <row r="128" spans="2:13" s="2" customFormat="1" ht="22.5" x14ac:dyDescent="0.25">
      <c r="B128" s="66" t="s">
        <v>284</v>
      </c>
      <c r="C128" s="9" t="s">
        <v>32</v>
      </c>
      <c r="D128" s="11" t="s">
        <v>34</v>
      </c>
      <c r="E128" s="12" t="s">
        <v>285</v>
      </c>
      <c r="F128" s="9" t="s">
        <v>227</v>
      </c>
      <c r="G128" s="61">
        <v>3</v>
      </c>
      <c r="H128" s="35">
        <v>45.53</v>
      </c>
      <c r="I128" s="36">
        <f t="shared" si="62"/>
        <v>136.59</v>
      </c>
      <c r="J128" s="39">
        <f t="shared" si="63"/>
        <v>45.53</v>
      </c>
      <c r="K128" s="17">
        <f t="shared" si="64"/>
        <v>136.59</v>
      </c>
      <c r="L128" s="42">
        <f t="shared" si="65"/>
        <v>45.53</v>
      </c>
      <c r="M128" s="10">
        <f t="shared" si="66"/>
        <v>136.59</v>
      </c>
    </row>
    <row r="129" spans="2:13" s="2" customFormat="1" x14ac:dyDescent="0.25">
      <c r="B129" s="65" t="s">
        <v>286</v>
      </c>
      <c r="C129" s="6" t="s">
        <v>287</v>
      </c>
      <c r="D129" s="7"/>
      <c r="E129" s="7"/>
      <c r="F129" s="7"/>
      <c r="G129" s="62"/>
      <c r="H129" s="37"/>
      <c r="I129" s="38">
        <f>SUBTOTAL(9,I130:I134)</f>
        <v>8159.4600000000009</v>
      </c>
      <c r="J129" s="40"/>
      <c r="K129" s="38">
        <f>SUBTOTAL(9,K130:K134)</f>
        <v>8159.4600000000009</v>
      </c>
      <c r="L129" s="43"/>
      <c r="M129" s="8">
        <f>SUBTOTAL(9,M130:M134)</f>
        <v>8159.4600000000009</v>
      </c>
    </row>
    <row r="130" spans="2:13" s="2" customFormat="1" ht="22.5" x14ac:dyDescent="0.25">
      <c r="B130" s="66" t="s">
        <v>291</v>
      </c>
      <c r="C130" s="9" t="s">
        <v>28</v>
      </c>
      <c r="D130" s="11" t="s">
        <v>30</v>
      </c>
      <c r="E130" s="12" t="s">
        <v>39</v>
      </c>
      <c r="F130" s="9" t="s">
        <v>41</v>
      </c>
      <c r="G130" s="61">
        <v>1.85</v>
      </c>
      <c r="H130" s="35">
        <v>98.94</v>
      </c>
      <c r="I130" s="36">
        <f t="shared" ref="I130" si="67">ROUND(H130*G130,2)</f>
        <v>183.04</v>
      </c>
      <c r="J130" s="39">
        <f t="shared" ref="J130" si="68">ROUND(H130-(H130*$D$15),2)</f>
        <v>98.94</v>
      </c>
      <c r="K130" s="17">
        <f t="shared" ref="K130" si="69">ROUND(J130*G130,2)</f>
        <v>183.04</v>
      </c>
      <c r="L130" s="42">
        <f t="shared" ref="L130" si="70">ROUND(J130,2)</f>
        <v>98.94</v>
      </c>
      <c r="M130" s="10">
        <f t="shared" ref="M130" si="71">ROUND(L130*G130,2)</f>
        <v>183.04</v>
      </c>
    </row>
    <row r="131" spans="2:13" s="2" customFormat="1" ht="33.75" x14ac:dyDescent="0.25">
      <c r="B131" s="66" t="s">
        <v>292</v>
      </c>
      <c r="C131" s="9" t="s">
        <v>28</v>
      </c>
      <c r="D131" s="11" t="s">
        <v>288</v>
      </c>
      <c r="E131" s="12" t="s">
        <v>293</v>
      </c>
      <c r="F131" s="9" t="s">
        <v>43</v>
      </c>
      <c r="G131" s="61">
        <v>415.74</v>
      </c>
      <c r="H131" s="35">
        <v>10.93</v>
      </c>
      <c r="I131" s="36">
        <f t="shared" ref="I131:I134" si="72">ROUND(H131*G131,2)</f>
        <v>4544.04</v>
      </c>
      <c r="J131" s="39">
        <f t="shared" ref="J131:J134" si="73">ROUND(H131-(H131*$D$15),2)</f>
        <v>10.93</v>
      </c>
      <c r="K131" s="17">
        <f t="shared" ref="K131:K134" si="74">ROUND(J131*G131,2)</f>
        <v>4544.04</v>
      </c>
      <c r="L131" s="42">
        <f t="shared" ref="L131:L134" si="75">ROUND(J131,2)</f>
        <v>10.93</v>
      </c>
      <c r="M131" s="10">
        <f t="shared" ref="M131:M134" si="76">ROUND(L131*G131,2)</f>
        <v>4544.04</v>
      </c>
    </row>
    <row r="132" spans="2:13" s="2" customFormat="1" ht="33.75" x14ac:dyDescent="0.25">
      <c r="B132" s="66" t="s">
        <v>294</v>
      </c>
      <c r="C132" s="9" t="s">
        <v>28</v>
      </c>
      <c r="D132" s="11" t="s">
        <v>289</v>
      </c>
      <c r="E132" s="12" t="s">
        <v>295</v>
      </c>
      <c r="F132" s="9" t="s">
        <v>43</v>
      </c>
      <c r="G132" s="61">
        <v>8.57</v>
      </c>
      <c r="H132" s="35">
        <v>8.84</v>
      </c>
      <c r="I132" s="36">
        <f t="shared" si="72"/>
        <v>75.760000000000005</v>
      </c>
      <c r="J132" s="39">
        <f t="shared" si="73"/>
        <v>8.84</v>
      </c>
      <c r="K132" s="17">
        <f t="shared" si="74"/>
        <v>75.760000000000005</v>
      </c>
      <c r="L132" s="42">
        <f t="shared" si="75"/>
        <v>8.84</v>
      </c>
      <c r="M132" s="10">
        <f t="shared" si="76"/>
        <v>75.760000000000005</v>
      </c>
    </row>
    <row r="133" spans="2:13" s="2" customFormat="1" ht="22.5" x14ac:dyDescent="0.25">
      <c r="B133" s="66" t="s">
        <v>296</v>
      </c>
      <c r="C133" s="9" t="s">
        <v>28</v>
      </c>
      <c r="D133" s="11" t="s">
        <v>290</v>
      </c>
      <c r="E133" s="12" t="s">
        <v>297</v>
      </c>
      <c r="F133" s="9" t="s">
        <v>42</v>
      </c>
      <c r="G133" s="61">
        <v>5.16</v>
      </c>
      <c r="H133" s="35">
        <v>48.67</v>
      </c>
      <c r="I133" s="36">
        <f t="shared" si="72"/>
        <v>251.14</v>
      </c>
      <c r="J133" s="39">
        <f t="shared" si="73"/>
        <v>48.67</v>
      </c>
      <c r="K133" s="17">
        <f t="shared" si="74"/>
        <v>251.14</v>
      </c>
      <c r="L133" s="42">
        <f t="shared" si="75"/>
        <v>48.67</v>
      </c>
      <c r="M133" s="10">
        <f t="shared" si="76"/>
        <v>251.14</v>
      </c>
    </row>
    <row r="134" spans="2:13" s="2" customFormat="1" ht="33.75" x14ac:dyDescent="0.25">
      <c r="B134" s="66" t="s">
        <v>298</v>
      </c>
      <c r="C134" s="9" t="s">
        <v>32</v>
      </c>
      <c r="D134" s="11" t="s">
        <v>35</v>
      </c>
      <c r="E134" s="12" t="s">
        <v>299</v>
      </c>
      <c r="F134" s="9" t="s">
        <v>41</v>
      </c>
      <c r="G134" s="61">
        <v>7.4</v>
      </c>
      <c r="H134" s="35">
        <v>419.66</v>
      </c>
      <c r="I134" s="36">
        <f t="shared" si="72"/>
        <v>3105.48</v>
      </c>
      <c r="J134" s="39">
        <f t="shared" si="73"/>
        <v>419.66</v>
      </c>
      <c r="K134" s="17">
        <f t="shared" si="74"/>
        <v>3105.48</v>
      </c>
      <c r="L134" s="42">
        <f t="shared" si="75"/>
        <v>419.66</v>
      </c>
      <c r="M134" s="10">
        <f t="shared" si="76"/>
        <v>3105.48</v>
      </c>
    </row>
    <row r="135" spans="2:13" s="2" customFormat="1" x14ac:dyDescent="0.25">
      <c r="B135" s="65" t="s">
        <v>300</v>
      </c>
      <c r="C135" s="6" t="s">
        <v>301</v>
      </c>
      <c r="D135" s="7"/>
      <c r="E135" s="7"/>
      <c r="F135" s="7"/>
      <c r="G135" s="62"/>
      <c r="H135" s="37"/>
      <c r="I135" s="38">
        <f>SUBTOTAL(9,I136:I139)</f>
        <v>437.05000000000007</v>
      </c>
      <c r="J135" s="40"/>
      <c r="K135" s="38">
        <f>SUBTOTAL(9,K136:K139)</f>
        <v>437.05000000000007</v>
      </c>
      <c r="L135" s="43"/>
      <c r="M135" s="8">
        <f>SUBTOTAL(9,M136:M139)</f>
        <v>437.05000000000007</v>
      </c>
    </row>
    <row r="136" spans="2:13" s="2" customFormat="1" ht="33.75" x14ac:dyDescent="0.25">
      <c r="B136" s="66" t="s">
        <v>302</v>
      </c>
      <c r="C136" s="9" t="s">
        <v>28</v>
      </c>
      <c r="D136" s="11" t="s">
        <v>161</v>
      </c>
      <c r="E136" s="12" t="s">
        <v>166</v>
      </c>
      <c r="F136" s="9" t="s">
        <v>41</v>
      </c>
      <c r="G136" s="61">
        <v>2.4</v>
      </c>
      <c r="H136" s="35">
        <v>39.08</v>
      </c>
      <c r="I136" s="36">
        <f t="shared" ref="I136" si="77">ROUND(H136*G136,2)</f>
        <v>93.79</v>
      </c>
      <c r="J136" s="39">
        <f t="shared" ref="J136" si="78">ROUND(H136-(H136*$D$15),2)</f>
        <v>39.08</v>
      </c>
      <c r="K136" s="17">
        <f t="shared" ref="K136" si="79">ROUND(J136*G136,2)</f>
        <v>93.79</v>
      </c>
      <c r="L136" s="42">
        <f t="shared" ref="L136" si="80">ROUND(J136,2)</f>
        <v>39.08</v>
      </c>
      <c r="M136" s="10">
        <f t="shared" ref="M136" si="81">ROUND(L136*G136,2)</f>
        <v>93.79</v>
      </c>
    </row>
    <row r="137" spans="2:13" s="2" customFormat="1" ht="33.75" x14ac:dyDescent="0.25">
      <c r="B137" s="66" t="s">
        <v>303</v>
      </c>
      <c r="C137" s="9" t="s">
        <v>28</v>
      </c>
      <c r="D137" s="11" t="s">
        <v>162</v>
      </c>
      <c r="E137" s="12" t="s">
        <v>168</v>
      </c>
      <c r="F137" s="9" t="s">
        <v>42</v>
      </c>
      <c r="G137" s="61">
        <v>2</v>
      </c>
      <c r="H137" s="35">
        <v>92.32</v>
      </c>
      <c r="I137" s="36">
        <f t="shared" ref="I137:I139" si="82">ROUND(H137*G137,2)</f>
        <v>184.64</v>
      </c>
      <c r="J137" s="39">
        <f t="shared" ref="J137:J139" si="83">ROUND(H137-(H137*$D$15),2)</f>
        <v>92.32</v>
      </c>
      <c r="K137" s="17">
        <f t="shared" ref="K137:K139" si="84">ROUND(J137*G137,2)</f>
        <v>184.64</v>
      </c>
      <c r="L137" s="42">
        <f t="shared" ref="L137:L139" si="85">ROUND(J137,2)</f>
        <v>92.32</v>
      </c>
      <c r="M137" s="10">
        <f t="shared" ref="M137:M139" si="86">ROUND(L137*G137,2)</f>
        <v>184.64</v>
      </c>
    </row>
    <row r="138" spans="2:13" s="2" customFormat="1" ht="33.75" x14ac:dyDescent="0.25">
      <c r="B138" s="66" t="s">
        <v>304</v>
      </c>
      <c r="C138" s="9" t="s">
        <v>28</v>
      </c>
      <c r="D138" s="11" t="s">
        <v>163</v>
      </c>
      <c r="E138" s="12" t="s">
        <v>170</v>
      </c>
      <c r="F138" s="9" t="s">
        <v>41</v>
      </c>
      <c r="G138" s="61">
        <v>0.25</v>
      </c>
      <c r="H138" s="35">
        <v>364.58</v>
      </c>
      <c r="I138" s="36">
        <f t="shared" si="82"/>
        <v>91.15</v>
      </c>
      <c r="J138" s="39">
        <f t="shared" si="83"/>
        <v>364.58</v>
      </c>
      <c r="K138" s="17">
        <f t="shared" si="84"/>
        <v>91.15</v>
      </c>
      <c r="L138" s="42">
        <f t="shared" si="85"/>
        <v>364.58</v>
      </c>
      <c r="M138" s="10">
        <f t="shared" si="86"/>
        <v>91.15</v>
      </c>
    </row>
    <row r="139" spans="2:13" s="2" customFormat="1" ht="22.5" x14ac:dyDescent="0.25">
      <c r="B139" s="66" t="s">
        <v>305</v>
      </c>
      <c r="C139" s="9" t="s">
        <v>28</v>
      </c>
      <c r="D139" s="11" t="s">
        <v>164</v>
      </c>
      <c r="E139" s="12" t="s">
        <v>172</v>
      </c>
      <c r="F139" s="9" t="s">
        <v>41</v>
      </c>
      <c r="G139" s="61">
        <v>2.15</v>
      </c>
      <c r="H139" s="35">
        <v>31.38</v>
      </c>
      <c r="I139" s="36">
        <f t="shared" si="82"/>
        <v>67.47</v>
      </c>
      <c r="J139" s="39">
        <f t="shared" si="83"/>
        <v>31.38</v>
      </c>
      <c r="K139" s="17">
        <f t="shared" si="84"/>
        <v>67.47</v>
      </c>
      <c r="L139" s="42">
        <f t="shared" si="85"/>
        <v>31.38</v>
      </c>
      <c r="M139" s="10">
        <f t="shared" si="86"/>
        <v>67.47</v>
      </c>
    </row>
    <row r="140" spans="2:13" s="2" customFormat="1" x14ac:dyDescent="0.25">
      <c r="B140" s="65" t="s">
        <v>306</v>
      </c>
      <c r="C140" s="6" t="s">
        <v>307</v>
      </c>
      <c r="D140" s="7"/>
      <c r="E140" s="7"/>
      <c r="F140" s="7"/>
      <c r="G140" s="62"/>
      <c r="H140" s="37"/>
      <c r="I140" s="38">
        <f>SUBTOTAL(9,I141:I142)</f>
        <v>128.88</v>
      </c>
      <c r="J140" s="40"/>
      <c r="K140" s="18">
        <f>SUBTOTAL(9,K141:K142)</f>
        <v>128.88</v>
      </c>
      <c r="L140" s="43"/>
      <c r="M140" s="8">
        <f>SUBTOTAL(9,M141:M142)</f>
        <v>128.88</v>
      </c>
    </row>
    <row r="141" spans="2:13" s="2" customFormat="1" ht="33.75" x14ac:dyDescent="0.25">
      <c r="B141" s="66" t="s">
        <v>308</v>
      </c>
      <c r="C141" s="9" t="s">
        <v>28</v>
      </c>
      <c r="D141" s="11" t="s">
        <v>162</v>
      </c>
      <c r="E141" s="12" t="s">
        <v>168</v>
      </c>
      <c r="F141" s="9" t="s">
        <v>42</v>
      </c>
      <c r="G141" s="61">
        <v>1.08</v>
      </c>
      <c r="H141" s="35">
        <v>92.32</v>
      </c>
      <c r="I141" s="36">
        <f t="shared" ref="I141:I142" si="87">ROUND(H141*G141,2)</f>
        <v>99.71</v>
      </c>
      <c r="J141" s="39">
        <f t="shared" ref="J141:J142" si="88">ROUND(H141-(H141*$D$15),2)</f>
        <v>92.32</v>
      </c>
      <c r="K141" s="17">
        <f t="shared" ref="K141:K142" si="89">ROUND(J141*G141,2)</f>
        <v>99.71</v>
      </c>
      <c r="L141" s="42">
        <f t="shared" ref="L141:L142" si="90">ROUND(J141,2)</f>
        <v>92.32</v>
      </c>
      <c r="M141" s="10">
        <f t="shared" ref="M141:M142" si="91">ROUND(L141*G141,2)</f>
        <v>99.71</v>
      </c>
    </row>
    <row r="142" spans="2:13" s="2" customFormat="1" ht="33.75" x14ac:dyDescent="0.25">
      <c r="B142" s="66" t="s">
        <v>309</v>
      </c>
      <c r="C142" s="9" t="s">
        <v>28</v>
      </c>
      <c r="D142" s="11" t="s">
        <v>163</v>
      </c>
      <c r="E142" s="12" t="s">
        <v>170</v>
      </c>
      <c r="F142" s="9" t="s">
        <v>41</v>
      </c>
      <c r="G142" s="61">
        <v>0.08</v>
      </c>
      <c r="H142" s="35">
        <v>364.58</v>
      </c>
      <c r="I142" s="36">
        <f t="shared" si="87"/>
        <v>29.17</v>
      </c>
      <c r="J142" s="39">
        <f t="shared" si="88"/>
        <v>364.58</v>
      </c>
      <c r="K142" s="17">
        <f t="shared" si="89"/>
        <v>29.17</v>
      </c>
      <c r="L142" s="42">
        <f t="shared" si="90"/>
        <v>364.58</v>
      </c>
      <c r="M142" s="10">
        <f t="shared" si="91"/>
        <v>29.17</v>
      </c>
    </row>
    <row r="143" spans="2:13" s="2" customFormat="1" x14ac:dyDescent="0.25">
      <c r="B143" s="65" t="s">
        <v>310</v>
      </c>
      <c r="C143" s="6" t="s">
        <v>311</v>
      </c>
      <c r="D143" s="7"/>
      <c r="E143" s="7"/>
      <c r="F143" s="7"/>
      <c r="G143" s="62"/>
      <c r="H143" s="37"/>
      <c r="I143" s="38">
        <f>SUBTOTAL(9,I144:I160)</f>
        <v>6622.9599999999991</v>
      </c>
      <c r="J143" s="40"/>
      <c r="K143" s="38">
        <f>SUBTOTAL(9,K144:K160)</f>
        <v>6622.9599999999991</v>
      </c>
      <c r="L143" s="43"/>
      <c r="M143" s="8">
        <f>SUBTOTAL(9,M144:M160)</f>
        <v>6622.9599999999991</v>
      </c>
    </row>
    <row r="144" spans="2:13" s="2" customFormat="1" ht="33.75" x14ac:dyDescent="0.25">
      <c r="B144" s="66" t="s">
        <v>312</v>
      </c>
      <c r="C144" s="9" t="s">
        <v>28</v>
      </c>
      <c r="D144" s="11" t="s">
        <v>175</v>
      </c>
      <c r="E144" s="12" t="s">
        <v>186</v>
      </c>
      <c r="F144" s="9" t="s">
        <v>44</v>
      </c>
      <c r="G144" s="61">
        <v>3.2</v>
      </c>
      <c r="H144" s="35">
        <v>112.97</v>
      </c>
      <c r="I144" s="36">
        <f t="shared" ref="I144" si="92">ROUND(H144*G144,2)</f>
        <v>361.5</v>
      </c>
      <c r="J144" s="39">
        <f t="shared" ref="J144" si="93">ROUND(H144-(H144*$D$15),2)</f>
        <v>112.97</v>
      </c>
      <c r="K144" s="17">
        <f t="shared" ref="K144" si="94">ROUND(J144*G144,2)</f>
        <v>361.5</v>
      </c>
      <c r="L144" s="42">
        <f t="shared" ref="L144" si="95">ROUND(J144,2)</f>
        <v>112.97</v>
      </c>
      <c r="M144" s="10">
        <f t="shared" ref="M144" si="96">ROUND(L144*G144,2)</f>
        <v>361.5</v>
      </c>
    </row>
    <row r="145" spans="2:13" s="2" customFormat="1" ht="33.75" x14ac:dyDescent="0.25">
      <c r="B145" s="66" t="s">
        <v>313</v>
      </c>
      <c r="C145" s="9" t="s">
        <v>28</v>
      </c>
      <c r="D145" s="11" t="s">
        <v>176</v>
      </c>
      <c r="E145" s="12" t="s">
        <v>188</v>
      </c>
      <c r="F145" s="9" t="s">
        <v>44</v>
      </c>
      <c r="G145" s="61">
        <v>14.4</v>
      </c>
      <c r="H145" s="35">
        <v>83.58</v>
      </c>
      <c r="I145" s="36">
        <f t="shared" ref="I145:I160" si="97">ROUND(H145*G145,2)</f>
        <v>1203.55</v>
      </c>
      <c r="J145" s="39">
        <f t="shared" ref="J145:J160" si="98">ROUND(H145-(H145*$D$15),2)</f>
        <v>83.58</v>
      </c>
      <c r="K145" s="17">
        <f t="shared" ref="K145:K160" si="99">ROUND(J145*G145,2)</f>
        <v>1203.55</v>
      </c>
      <c r="L145" s="42">
        <f t="shared" ref="L145:L160" si="100">ROUND(J145,2)</f>
        <v>83.58</v>
      </c>
      <c r="M145" s="10">
        <f t="shared" ref="M145:M160" si="101">ROUND(L145*G145,2)</f>
        <v>1203.55</v>
      </c>
    </row>
    <row r="146" spans="2:13" s="2" customFormat="1" ht="22.5" x14ac:dyDescent="0.25">
      <c r="B146" s="66" t="s">
        <v>314</v>
      </c>
      <c r="C146" s="9" t="s">
        <v>28</v>
      </c>
      <c r="D146" s="11" t="s">
        <v>122</v>
      </c>
      <c r="E146" s="12" t="s">
        <v>139</v>
      </c>
      <c r="F146" s="9" t="s">
        <v>41</v>
      </c>
      <c r="G146" s="61">
        <v>2.04</v>
      </c>
      <c r="H146" s="35">
        <v>127.03</v>
      </c>
      <c r="I146" s="36">
        <f t="shared" si="97"/>
        <v>259.14</v>
      </c>
      <c r="J146" s="39">
        <f t="shared" si="98"/>
        <v>127.03</v>
      </c>
      <c r="K146" s="17">
        <f t="shared" si="99"/>
        <v>259.14</v>
      </c>
      <c r="L146" s="42">
        <f t="shared" si="100"/>
        <v>127.03</v>
      </c>
      <c r="M146" s="10">
        <f t="shared" si="101"/>
        <v>259.14</v>
      </c>
    </row>
    <row r="147" spans="2:13" s="2" customFormat="1" ht="22.5" x14ac:dyDescent="0.25">
      <c r="B147" s="66" t="s">
        <v>315</v>
      </c>
      <c r="C147" s="9" t="s">
        <v>28</v>
      </c>
      <c r="D147" s="11" t="s">
        <v>177</v>
      </c>
      <c r="E147" s="12" t="s">
        <v>191</v>
      </c>
      <c r="F147" s="9" t="s">
        <v>41</v>
      </c>
      <c r="G147" s="61">
        <v>0.14000000000000001</v>
      </c>
      <c r="H147" s="35">
        <v>96.77</v>
      </c>
      <c r="I147" s="36">
        <f t="shared" si="97"/>
        <v>13.55</v>
      </c>
      <c r="J147" s="39">
        <f t="shared" si="98"/>
        <v>96.77</v>
      </c>
      <c r="K147" s="17">
        <f t="shared" si="99"/>
        <v>13.55</v>
      </c>
      <c r="L147" s="42">
        <f t="shared" si="100"/>
        <v>96.77</v>
      </c>
      <c r="M147" s="10">
        <f t="shared" si="101"/>
        <v>13.55</v>
      </c>
    </row>
    <row r="148" spans="2:13" s="2" customFormat="1" ht="22.5" x14ac:dyDescent="0.25">
      <c r="B148" s="66" t="s">
        <v>316</v>
      </c>
      <c r="C148" s="9" t="s">
        <v>28</v>
      </c>
      <c r="D148" s="11" t="s">
        <v>178</v>
      </c>
      <c r="E148" s="12" t="s">
        <v>193</v>
      </c>
      <c r="F148" s="9" t="s">
        <v>41</v>
      </c>
      <c r="G148" s="61">
        <v>1</v>
      </c>
      <c r="H148" s="35">
        <v>151.72999999999999</v>
      </c>
      <c r="I148" s="36">
        <f t="shared" si="97"/>
        <v>151.72999999999999</v>
      </c>
      <c r="J148" s="39">
        <f t="shared" si="98"/>
        <v>151.72999999999999</v>
      </c>
      <c r="K148" s="17">
        <f t="shared" si="99"/>
        <v>151.72999999999999</v>
      </c>
      <c r="L148" s="42">
        <f t="shared" si="100"/>
        <v>151.72999999999999</v>
      </c>
      <c r="M148" s="10">
        <f t="shared" si="101"/>
        <v>151.72999999999999</v>
      </c>
    </row>
    <row r="149" spans="2:13" s="2" customFormat="1" ht="22.5" x14ac:dyDescent="0.25">
      <c r="B149" s="66" t="s">
        <v>317</v>
      </c>
      <c r="C149" s="9" t="s">
        <v>28</v>
      </c>
      <c r="D149" s="11" t="s">
        <v>123</v>
      </c>
      <c r="E149" s="12" t="s">
        <v>140</v>
      </c>
      <c r="F149" s="9" t="s">
        <v>41</v>
      </c>
      <c r="G149" s="61">
        <v>0.34</v>
      </c>
      <c r="H149" s="35">
        <v>173.86</v>
      </c>
      <c r="I149" s="36">
        <f t="shared" si="97"/>
        <v>59.11</v>
      </c>
      <c r="J149" s="39">
        <f t="shared" si="98"/>
        <v>173.86</v>
      </c>
      <c r="K149" s="17">
        <f t="shared" si="99"/>
        <v>59.11</v>
      </c>
      <c r="L149" s="42">
        <f t="shared" si="100"/>
        <v>173.86</v>
      </c>
      <c r="M149" s="10">
        <f t="shared" si="101"/>
        <v>59.11</v>
      </c>
    </row>
    <row r="150" spans="2:13" s="2" customFormat="1" ht="33.75" x14ac:dyDescent="0.25">
      <c r="B150" s="66" t="s">
        <v>318</v>
      </c>
      <c r="C150" s="9" t="s">
        <v>28</v>
      </c>
      <c r="D150" s="11" t="s">
        <v>124</v>
      </c>
      <c r="E150" s="12" t="s">
        <v>141</v>
      </c>
      <c r="F150" s="9" t="s">
        <v>42</v>
      </c>
      <c r="G150" s="61">
        <v>27.03</v>
      </c>
      <c r="H150" s="35">
        <v>59.44</v>
      </c>
      <c r="I150" s="36">
        <f t="shared" si="97"/>
        <v>1606.66</v>
      </c>
      <c r="J150" s="39">
        <f t="shared" si="98"/>
        <v>59.44</v>
      </c>
      <c r="K150" s="17">
        <f t="shared" si="99"/>
        <v>1606.66</v>
      </c>
      <c r="L150" s="42">
        <f t="shared" si="100"/>
        <v>59.44</v>
      </c>
      <c r="M150" s="10">
        <f t="shared" si="101"/>
        <v>1606.66</v>
      </c>
    </row>
    <row r="151" spans="2:13" s="2" customFormat="1" ht="22.5" x14ac:dyDescent="0.25">
      <c r="B151" s="66" t="s">
        <v>319</v>
      </c>
      <c r="C151" s="9" t="s">
        <v>28</v>
      </c>
      <c r="D151" s="11" t="s">
        <v>125</v>
      </c>
      <c r="E151" s="12" t="s">
        <v>142</v>
      </c>
      <c r="F151" s="9" t="s">
        <v>43</v>
      </c>
      <c r="G151" s="61">
        <v>27.63</v>
      </c>
      <c r="H151" s="35">
        <v>15.49</v>
      </c>
      <c r="I151" s="36">
        <f t="shared" si="97"/>
        <v>427.99</v>
      </c>
      <c r="J151" s="39">
        <f t="shared" si="98"/>
        <v>15.49</v>
      </c>
      <c r="K151" s="17">
        <f t="shared" si="99"/>
        <v>427.99</v>
      </c>
      <c r="L151" s="42">
        <f t="shared" si="100"/>
        <v>15.49</v>
      </c>
      <c r="M151" s="10">
        <f t="shared" si="101"/>
        <v>427.99</v>
      </c>
    </row>
    <row r="152" spans="2:13" s="2" customFormat="1" ht="22.5" x14ac:dyDescent="0.25">
      <c r="B152" s="66" t="s">
        <v>320</v>
      </c>
      <c r="C152" s="9" t="s">
        <v>28</v>
      </c>
      <c r="D152" s="11" t="s">
        <v>126</v>
      </c>
      <c r="E152" s="12" t="s">
        <v>143</v>
      </c>
      <c r="F152" s="9" t="s">
        <v>43</v>
      </c>
      <c r="G152" s="61">
        <v>49</v>
      </c>
      <c r="H152" s="35">
        <v>13.19</v>
      </c>
      <c r="I152" s="36">
        <f t="shared" si="97"/>
        <v>646.30999999999995</v>
      </c>
      <c r="J152" s="39">
        <f t="shared" si="98"/>
        <v>13.19</v>
      </c>
      <c r="K152" s="17">
        <f t="shared" si="99"/>
        <v>646.30999999999995</v>
      </c>
      <c r="L152" s="42">
        <f t="shared" si="100"/>
        <v>13.19</v>
      </c>
      <c r="M152" s="10">
        <f t="shared" si="101"/>
        <v>646.30999999999995</v>
      </c>
    </row>
    <row r="153" spans="2:13" s="2" customFormat="1" ht="22.5" x14ac:dyDescent="0.25">
      <c r="B153" s="66" t="s">
        <v>321</v>
      </c>
      <c r="C153" s="9" t="s">
        <v>28</v>
      </c>
      <c r="D153" s="11" t="s">
        <v>179</v>
      </c>
      <c r="E153" s="12" t="s">
        <v>199</v>
      </c>
      <c r="F153" s="9" t="s">
        <v>42</v>
      </c>
      <c r="G153" s="61">
        <v>4.8</v>
      </c>
      <c r="H153" s="35">
        <v>87.43</v>
      </c>
      <c r="I153" s="36">
        <f t="shared" si="97"/>
        <v>419.66</v>
      </c>
      <c r="J153" s="39">
        <f t="shared" si="98"/>
        <v>87.43</v>
      </c>
      <c r="K153" s="17">
        <f t="shared" si="99"/>
        <v>419.66</v>
      </c>
      <c r="L153" s="42">
        <f t="shared" si="100"/>
        <v>87.43</v>
      </c>
      <c r="M153" s="10">
        <f t="shared" si="101"/>
        <v>419.66</v>
      </c>
    </row>
    <row r="154" spans="2:13" s="2" customFormat="1" ht="45" x14ac:dyDescent="0.25">
      <c r="B154" s="66" t="s">
        <v>322</v>
      </c>
      <c r="C154" s="9" t="s">
        <v>28</v>
      </c>
      <c r="D154" s="11" t="s">
        <v>130</v>
      </c>
      <c r="E154" s="12" t="s">
        <v>147</v>
      </c>
      <c r="F154" s="9" t="s">
        <v>43</v>
      </c>
      <c r="G154" s="61">
        <v>3.3</v>
      </c>
      <c r="H154" s="35">
        <v>12.58</v>
      </c>
      <c r="I154" s="36">
        <f t="shared" si="97"/>
        <v>41.51</v>
      </c>
      <c r="J154" s="39">
        <f t="shared" si="98"/>
        <v>12.58</v>
      </c>
      <c r="K154" s="17">
        <f t="shared" si="99"/>
        <v>41.51</v>
      </c>
      <c r="L154" s="42">
        <f t="shared" si="100"/>
        <v>12.58</v>
      </c>
      <c r="M154" s="10">
        <f t="shared" si="101"/>
        <v>41.51</v>
      </c>
    </row>
    <row r="155" spans="2:13" s="2" customFormat="1" ht="45" x14ac:dyDescent="0.25">
      <c r="B155" s="66" t="s">
        <v>323</v>
      </c>
      <c r="C155" s="9" t="s">
        <v>28</v>
      </c>
      <c r="D155" s="11" t="s">
        <v>180</v>
      </c>
      <c r="E155" s="12" t="s">
        <v>202</v>
      </c>
      <c r="F155" s="9" t="s">
        <v>43</v>
      </c>
      <c r="G155" s="61">
        <v>4.8</v>
      </c>
      <c r="H155" s="35">
        <v>10.95</v>
      </c>
      <c r="I155" s="36">
        <f t="shared" si="97"/>
        <v>52.56</v>
      </c>
      <c r="J155" s="39">
        <f t="shared" si="98"/>
        <v>10.95</v>
      </c>
      <c r="K155" s="17">
        <f t="shared" si="99"/>
        <v>52.56</v>
      </c>
      <c r="L155" s="42">
        <f t="shared" si="100"/>
        <v>10.95</v>
      </c>
      <c r="M155" s="10">
        <f t="shared" si="101"/>
        <v>52.56</v>
      </c>
    </row>
    <row r="156" spans="2:13" s="2" customFormat="1" ht="33.75" x14ac:dyDescent="0.25">
      <c r="B156" s="66" t="s">
        <v>324</v>
      </c>
      <c r="C156" s="9" t="s">
        <v>28</v>
      </c>
      <c r="D156" s="11" t="s">
        <v>163</v>
      </c>
      <c r="E156" s="12" t="s">
        <v>170</v>
      </c>
      <c r="F156" s="9" t="s">
        <v>41</v>
      </c>
      <c r="G156" s="61">
        <v>0.28999999999999998</v>
      </c>
      <c r="H156" s="35">
        <v>364.58</v>
      </c>
      <c r="I156" s="36">
        <f t="shared" si="97"/>
        <v>105.73</v>
      </c>
      <c r="J156" s="39">
        <f t="shared" si="98"/>
        <v>364.58</v>
      </c>
      <c r="K156" s="17">
        <f t="shared" si="99"/>
        <v>105.73</v>
      </c>
      <c r="L156" s="42">
        <f t="shared" si="100"/>
        <v>364.58</v>
      </c>
      <c r="M156" s="10">
        <f t="shared" si="101"/>
        <v>105.73</v>
      </c>
    </row>
    <row r="157" spans="2:13" s="2" customFormat="1" ht="22.5" x14ac:dyDescent="0.25">
      <c r="B157" s="66" t="s">
        <v>325</v>
      </c>
      <c r="C157" s="9" t="s">
        <v>31</v>
      </c>
      <c r="D157" s="11" t="s">
        <v>181</v>
      </c>
      <c r="E157" s="12" t="s">
        <v>205</v>
      </c>
      <c r="F157" s="9" t="s">
        <v>206</v>
      </c>
      <c r="G157" s="61">
        <v>14</v>
      </c>
      <c r="H157" s="35">
        <v>34.630000000000003</v>
      </c>
      <c r="I157" s="36">
        <f t="shared" si="97"/>
        <v>484.82</v>
      </c>
      <c r="J157" s="39">
        <f t="shared" si="98"/>
        <v>34.630000000000003</v>
      </c>
      <c r="K157" s="17">
        <f t="shared" si="99"/>
        <v>484.82</v>
      </c>
      <c r="L157" s="42">
        <f t="shared" si="100"/>
        <v>34.630000000000003</v>
      </c>
      <c r="M157" s="10">
        <f t="shared" si="101"/>
        <v>484.82</v>
      </c>
    </row>
    <row r="158" spans="2:13" s="2" customFormat="1" ht="22.5" x14ac:dyDescent="0.25">
      <c r="B158" s="66" t="s">
        <v>326</v>
      </c>
      <c r="C158" s="9" t="s">
        <v>31</v>
      </c>
      <c r="D158" s="11" t="s">
        <v>182</v>
      </c>
      <c r="E158" s="12" t="s">
        <v>208</v>
      </c>
      <c r="F158" s="9" t="s">
        <v>206</v>
      </c>
      <c r="G158" s="61">
        <v>4</v>
      </c>
      <c r="H158" s="35">
        <v>27.84</v>
      </c>
      <c r="I158" s="36">
        <f t="shared" si="97"/>
        <v>111.36</v>
      </c>
      <c r="J158" s="39">
        <f t="shared" si="98"/>
        <v>27.84</v>
      </c>
      <c r="K158" s="17">
        <f t="shared" si="99"/>
        <v>111.36</v>
      </c>
      <c r="L158" s="42">
        <f t="shared" si="100"/>
        <v>27.84</v>
      </c>
      <c r="M158" s="10">
        <f t="shared" si="101"/>
        <v>111.36</v>
      </c>
    </row>
    <row r="159" spans="2:13" s="2" customFormat="1" x14ac:dyDescent="0.25">
      <c r="B159" s="66" t="s">
        <v>327</v>
      </c>
      <c r="C159" s="9" t="s">
        <v>31</v>
      </c>
      <c r="D159" s="11" t="s">
        <v>183</v>
      </c>
      <c r="E159" s="12" t="s">
        <v>210</v>
      </c>
      <c r="F159" s="9" t="s">
        <v>206</v>
      </c>
      <c r="G159" s="61">
        <v>8</v>
      </c>
      <c r="H159" s="35">
        <v>27.45</v>
      </c>
      <c r="I159" s="36">
        <f t="shared" si="97"/>
        <v>219.6</v>
      </c>
      <c r="J159" s="39">
        <f t="shared" si="98"/>
        <v>27.45</v>
      </c>
      <c r="K159" s="17">
        <f t="shared" si="99"/>
        <v>219.6</v>
      </c>
      <c r="L159" s="42">
        <f t="shared" si="100"/>
        <v>27.45</v>
      </c>
      <c r="M159" s="10">
        <f t="shared" si="101"/>
        <v>219.6</v>
      </c>
    </row>
    <row r="160" spans="2:13" s="2" customFormat="1" ht="22.5" x14ac:dyDescent="0.25">
      <c r="B160" s="66" t="s">
        <v>328</v>
      </c>
      <c r="C160" s="9" t="s">
        <v>31</v>
      </c>
      <c r="D160" s="11" t="s">
        <v>184</v>
      </c>
      <c r="E160" s="12" t="s">
        <v>212</v>
      </c>
      <c r="F160" s="9" t="s">
        <v>213</v>
      </c>
      <c r="G160" s="61">
        <v>28.37</v>
      </c>
      <c r="H160" s="35">
        <v>16.149999999999999</v>
      </c>
      <c r="I160" s="36">
        <f t="shared" si="97"/>
        <v>458.18</v>
      </c>
      <c r="J160" s="39">
        <f t="shared" si="98"/>
        <v>16.149999999999999</v>
      </c>
      <c r="K160" s="17">
        <f t="shared" si="99"/>
        <v>458.18</v>
      </c>
      <c r="L160" s="42">
        <f t="shared" si="100"/>
        <v>16.149999999999999</v>
      </c>
      <c r="M160" s="10">
        <f t="shared" si="101"/>
        <v>458.18</v>
      </c>
    </row>
    <row r="161" spans="2:13" s="2" customFormat="1" x14ac:dyDescent="0.25">
      <c r="B161" s="65" t="s">
        <v>329</v>
      </c>
      <c r="C161" s="6" t="s">
        <v>330</v>
      </c>
      <c r="D161" s="7"/>
      <c r="E161" s="7"/>
      <c r="F161" s="7"/>
      <c r="G161" s="62"/>
      <c r="H161" s="37"/>
      <c r="I161" s="38">
        <f>SUBTOTAL(9,I162:I163)</f>
        <v>1106.71</v>
      </c>
      <c r="J161" s="40"/>
      <c r="K161" s="18">
        <f>SUBTOTAL(9,K162:K163)</f>
        <v>1106.71</v>
      </c>
      <c r="L161" s="43"/>
      <c r="M161" s="8">
        <f>SUBTOTAL(9,M162:M163)</f>
        <v>1106.71</v>
      </c>
    </row>
    <row r="162" spans="2:13" s="2" customFormat="1" ht="22.5" x14ac:dyDescent="0.25">
      <c r="B162" s="66" t="s">
        <v>331</v>
      </c>
      <c r="C162" s="9" t="s">
        <v>28</v>
      </c>
      <c r="D162" s="11" t="s">
        <v>215</v>
      </c>
      <c r="E162" s="12" t="s">
        <v>218</v>
      </c>
      <c r="F162" s="9" t="s">
        <v>42</v>
      </c>
      <c r="G162" s="61">
        <v>69.239999999999995</v>
      </c>
      <c r="H162" s="35">
        <v>6.71</v>
      </c>
      <c r="I162" s="36">
        <f t="shared" ref="I162:I163" si="102">ROUND(H162*G162,2)</f>
        <v>464.6</v>
      </c>
      <c r="J162" s="39">
        <f t="shared" ref="J162:J163" si="103">ROUND(H162-(H162*$D$15),2)</f>
        <v>6.71</v>
      </c>
      <c r="K162" s="17">
        <f t="shared" ref="K162:K163" si="104">ROUND(J162*G162,2)</f>
        <v>464.6</v>
      </c>
      <c r="L162" s="42">
        <f t="shared" ref="L162:L163" si="105">ROUND(J162,2)</f>
        <v>6.71</v>
      </c>
      <c r="M162" s="10">
        <f t="shared" ref="M162:M163" si="106">ROUND(L162*G162,2)</f>
        <v>464.6</v>
      </c>
    </row>
    <row r="163" spans="2:13" s="2" customFormat="1" ht="22.5" x14ac:dyDescent="0.25">
      <c r="B163" s="66" t="s">
        <v>332</v>
      </c>
      <c r="C163" s="9" t="s">
        <v>28</v>
      </c>
      <c r="D163" s="11" t="s">
        <v>216</v>
      </c>
      <c r="E163" s="12" t="s">
        <v>220</v>
      </c>
      <c r="F163" s="9" t="s">
        <v>41</v>
      </c>
      <c r="G163" s="61">
        <v>6.92</v>
      </c>
      <c r="H163" s="35">
        <v>92.79</v>
      </c>
      <c r="I163" s="36">
        <f t="shared" si="102"/>
        <v>642.11</v>
      </c>
      <c r="J163" s="39">
        <f t="shared" si="103"/>
        <v>92.79</v>
      </c>
      <c r="K163" s="17">
        <f t="shared" si="104"/>
        <v>642.11</v>
      </c>
      <c r="L163" s="42">
        <f t="shared" si="105"/>
        <v>92.79</v>
      </c>
      <c r="M163" s="10">
        <f t="shared" si="106"/>
        <v>642.11</v>
      </c>
    </row>
    <row r="164" spans="2:13" s="2" customFormat="1" x14ac:dyDescent="0.25">
      <c r="B164" s="65" t="s">
        <v>333</v>
      </c>
      <c r="C164" s="6" t="s">
        <v>334</v>
      </c>
      <c r="D164" s="7"/>
      <c r="E164" s="7"/>
      <c r="F164" s="7"/>
      <c r="G164" s="62"/>
      <c r="H164" s="37"/>
      <c r="I164" s="38">
        <f>SUBTOTAL(9,I165:I166)</f>
        <v>2948.31</v>
      </c>
      <c r="J164" s="40"/>
      <c r="K164" s="18">
        <f>SUBTOTAL(9,K165:K166)</f>
        <v>2948.31</v>
      </c>
      <c r="L164" s="43"/>
      <c r="M164" s="8">
        <f>SUBTOTAL(9,M165:M166)</f>
        <v>2948.31</v>
      </c>
    </row>
    <row r="165" spans="2:13" s="2" customFormat="1" x14ac:dyDescent="0.25">
      <c r="B165" s="66" t="s">
        <v>336</v>
      </c>
      <c r="C165" s="9" t="s">
        <v>37</v>
      </c>
      <c r="D165" s="11" t="s">
        <v>335</v>
      </c>
      <c r="E165" s="12" t="s">
        <v>337</v>
      </c>
      <c r="F165" s="9" t="s">
        <v>227</v>
      </c>
      <c r="G165" s="61">
        <v>1</v>
      </c>
      <c r="H165" s="35">
        <v>1128.97</v>
      </c>
      <c r="I165" s="36">
        <f t="shared" ref="I165:I166" si="107">ROUND(H165*G165,2)</f>
        <v>1128.97</v>
      </c>
      <c r="J165" s="39">
        <f t="shared" ref="J165:J166" si="108">ROUND(H165-(H165*$D$15),2)</f>
        <v>1128.97</v>
      </c>
      <c r="K165" s="17">
        <f t="shared" ref="K165:K166" si="109">ROUND(J165*G165,2)</f>
        <v>1128.97</v>
      </c>
      <c r="L165" s="42">
        <f t="shared" ref="L165:L166" si="110">ROUND(J165,2)</f>
        <v>1128.97</v>
      </c>
      <c r="M165" s="10">
        <f t="shared" ref="M165:M166" si="111">ROUND(L165*G165,2)</f>
        <v>1128.97</v>
      </c>
    </row>
    <row r="166" spans="2:13" s="2" customFormat="1" ht="22.5" x14ac:dyDescent="0.25">
      <c r="B166" s="66" t="s">
        <v>338</v>
      </c>
      <c r="C166" s="9" t="s">
        <v>28</v>
      </c>
      <c r="D166" s="11" t="s">
        <v>224</v>
      </c>
      <c r="E166" s="12" t="s">
        <v>229</v>
      </c>
      <c r="F166" s="9" t="s">
        <v>42</v>
      </c>
      <c r="G166" s="61">
        <v>3.36</v>
      </c>
      <c r="H166" s="35">
        <v>541.47</v>
      </c>
      <c r="I166" s="36">
        <f t="shared" si="107"/>
        <v>1819.34</v>
      </c>
      <c r="J166" s="39">
        <f t="shared" si="108"/>
        <v>541.47</v>
      </c>
      <c r="K166" s="17">
        <f t="shared" si="109"/>
        <v>1819.34</v>
      </c>
      <c r="L166" s="42">
        <f t="shared" si="110"/>
        <v>541.47</v>
      </c>
      <c r="M166" s="10">
        <f t="shared" si="111"/>
        <v>1819.34</v>
      </c>
    </row>
    <row r="167" spans="2:13" s="2" customFormat="1" x14ac:dyDescent="0.25">
      <c r="B167" s="64" t="s">
        <v>23</v>
      </c>
      <c r="C167" s="4" t="s">
        <v>339</v>
      </c>
      <c r="D167" s="5"/>
      <c r="E167" s="5"/>
      <c r="F167" s="5"/>
      <c r="G167" s="60"/>
      <c r="H167" s="33"/>
      <c r="I167" s="34">
        <f>SUBTOTAL(9,I169:I203)</f>
        <v>10694.220000000001</v>
      </c>
      <c r="J167" s="33"/>
      <c r="K167" s="34">
        <f>SUBTOTAL(9,K169:K203)</f>
        <v>10694.220000000001</v>
      </c>
      <c r="L167" s="41"/>
      <c r="M167" s="119">
        <f>SUBTOTAL(9,M169:M203)</f>
        <v>10694.220000000001</v>
      </c>
    </row>
    <row r="168" spans="2:13" s="2" customFormat="1" x14ac:dyDescent="0.25">
      <c r="B168" s="65" t="s">
        <v>24</v>
      </c>
      <c r="C168" s="6" t="s">
        <v>46</v>
      </c>
      <c r="D168" s="7"/>
      <c r="E168" s="7"/>
      <c r="F168" s="7"/>
      <c r="G168" s="62"/>
      <c r="H168" s="37"/>
      <c r="I168" s="38">
        <f>SUBTOTAL(9,I169:I170)</f>
        <v>583.20000000000005</v>
      </c>
      <c r="J168" s="40"/>
      <c r="K168" s="18">
        <f>SUBTOTAL(9,K169:K170)</f>
        <v>583.20000000000005</v>
      </c>
      <c r="L168" s="43"/>
      <c r="M168" s="8">
        <f>SUBTOTAL(9,M169:M170)</f>
        <v>583.20000000000005</v>
      </c>
    </row>
    <row r="169" spans="2:13" s="2" customFormat="1" ht="33.75" x14ac:dyDescent="0.25">
      <c r="B169" s="66" t="s">
        <v>25</v>
      </c>
      <c r="C169" s="9" t="s">
        <v>28</v>
      </c>
      <c r="D169" s="11" t="s">
        <v>94</v>
      </c>
      <c r="E169" s="12" t="s">
        <v>97</v>
      </c>
      <c r="F169" s="9" t="s">
        <v>42</v>
      </c>
      <c r="G169" s="61">
        <v>42.25</v>
      </c>
      <c r="H169" s="35">
        <v>11.66</v>
      </c>
      <c r="I169" s="36">
        <f t="shared" ref="I169:I170" si="112">ROUND(H169*G169,2)</f>
        <v>492.64</v>
      </c>
      <c r="J169" s="39">
        <f t="shared" ref="J169:J170" si="113">ROUND(H169-(H169*$D$15),2)</f>
        <v>11.66</v>
      </c>
      <c r="K169" s="17">
        <f t="shared" ref="K169:K170" si="114">ROUND(J169*G169,2)</f>
        <v>492.64</v>
      </c>
      <c r="L169" s="42">
        <f t="shared" ref="L169:L170" si="115">ROUND(J169,2)</f>
        <v>11.66</v>
      </c>
      <c r="M169" s="10">
        <f t="shared" ref="M169:M170" si="116">ROUND(L169*G169,2)</f>
        <v>492.64</v>
      </c>
    </row>
    <row r="170" spans="2:13" s="2" customFormat="1" ht="22.5" x14ac:dyDescent="0.25">
      <c r="B170" s="66" t="s">
        <v>26</v>
      </c>
      <c r="C170" s="9" t="s">
        <v>28</v>
      </c>
      <c r="D170" s="11" t="s">
        <v>29</v>
      </c>
      <c r="E170" s="12" t="s">
        <v>38</v>
      </c>
      <c r="F170" s="9" t="s">
        <v>42</v>
      </c>
      <c r="G170" s="61">
        <v>56.25</v>
      </c>
      <c r="H170" s="35">
        <v>1.61</v>
      </c>
      <c r="I170" s="36">
        <f t="shared" si="112"/>
        <v>90.56</v>
      </c>
      <c r="J170" s="39">
        <f t="shared" si="113"/>
        <v>1.61</v>
      </c>
      <c r="K170" s="17">
        <f t="shared" si="114"/>
        <v>90.56</v>
      </c>
      <c r="L170" s="42">
        <f t="shared" si="115"/>
        <v>1.61</v>
      </c>
      <c r="M170" s="10">
        <f t="shared" si="116"/>
        <v>90.56</v>
      </c>
    </row>
    <row r="171" spans="2:13" s="2" customFormat="1" x14ac:dyDescent="0.25">
      <c r="B171" s="65" t="s">
        <v>340</v>
      </c>
      <c r="C171" s="6" t="s">
        <v>341</v>
      </c>
      <c r="D171" s="7"/>
      <c r="E171" s="7"/>
      <c r="F171" s="7"/>
      <c r="G171" s="62"/>
      <c r="H171" s="37"/>
      <c r="I171" s="38">
        <f>SUBTOTAL(9,I172:I176)</f>
        <v>4151.5300000000007</v>
      </c>
      <c r="J171" s="40"/>
      <c r="K171" s="38">
        <f>SUBTOTAL(9,K172:K176)</f>
        <v>4151.5300000000007</v>
      </c>
      <c r="L171" s="43"/>
      <c r="M171" s="8">
        <f>SUBTOTAL(9,M172:M176)</f>
        <v>4151.5300000000007</v>
      </c>
    </row>
    <row r="172" spans="2:13" s="2" customFormat="1" ht="22.5" x14ac:dyDescent="0.25">
      <c r="B172" s="66" t="s">
        <v>342</v>
      </c>
      <c r="C172" s="9" t="s">
        <v>28</v>
      </c>
      <c r="D172" s="11" t="s">
        <v>30</v>
      </c>
      <c r="E172" s="12" t="s">
        <v>39</v>
      </c>
      <c r="F172" s="9" t="s">
        <v>41</v>
      </c>
      <c r="G172" s="61">
        <v>0.92</v>
      </c>
      <c r="H172" s="35">
        <v>98.94</v>
      </c>
      <c r="I172" s="36">
        <f t="shared" ref="I172" si="117">ROUND(H172*G172,2)</f>
        <v>91.02</v>
      </c>
      <c r="J172" s="39">
        <f t="shared" ref="J172" si="118">ROUND(H172-(H172*$D$15),2)</f>
        <v>98.94</v>
      </c>
      <c r="K172" s="17">
        <f t="shared" ref="K172" si="119">ROUND(J172*G172,2)</f>
        <v>91.02</v>
      </c>
      <c r="L172" s="42">
        <f t="shared" ref="L172" si="120">ROUND(J172,2)</f>
        <v>98.94</v>
      </c>
      <c r="M172" s="10">
        <f t="shared" ref="M172" si="121">ROUND(L172*G172,2)</f>
        <v>91.02</v>
      </c>
    </row>
    <row r="173" spans="2:13" s="2" customFormat="1" ht="33.75" x14ac:dyDescent="0.25">
      <c r="B173" s="66" t="s">
        <v>343</v>
      </c>
      <c r="C173" s="9" t="s">
        <v>28</v>
      </c>
      <c r="D173" s="11" t="s">
        <v>288</v>
      </c>
      <c r="E173" s="12" t="s">
        <v>293</v>
      </c>
      <c r="F173" s="9" t="s">
        <v>43</v>
      </c>
      <c r="G173" s="61">
        <v>210.66</v>
      </c>
      <c r="H173" s="35">
        <v>10.93</v>
      </c>
      <c r="I173" s="36">
        <f t="shared" ref="I173:I176" si="122">ROUND(H173*G173,2)</f>
        <v>2302.5100000000002</v>
      </c>
      <c r="J173" s="39">
        <f t="shared" ref="J173:J176" si="123">ROUND(H173-(H173*$D$15),2)</f>
        <v>10.93</v>
      </c>
      <c r="K173" s="17">
        <f t="shared" ref="K173:K176" si="124">ROUND(J173*G173,2)</f>
        <v>2302.5100000000002</v>
      </c>
      <c r="L173" s="42">
        <f t="shared" ref="L173:L176" si="125">ROUND(J173,2)</f>
        <v>10.93</v>
      </c>
      <c r="M173" s="10">
        <f t="shared" ref="M173:M176" si="126">ROUND(L173*G173,2)</f>
        <v>2302.5100000000002</v>
      </c>
    </row>
    <row r="174" spans="2:13" s="2" customFormat="1" ht="33.75" x14ac:dyDescent="0.25">
      <c r="B174" s="66" t="s">
        <v>344</v>
      </c>
      <c r="C174" s="9" t="s">
        <v>28</v>
      </c>
      <c r="D174" s="11" t="s">
        <v>289</v>
      </c>
      <c r="E174" s="12" t="s">
        <v>295</v>
      </c>
      <c r="F174" s="9" t="s">
        <v>43</v>
      </c>
      <c r="G174" s="61">
        <v>4.28</v>
      </c>
      <c r="H174" s="35">
        <v>8.84</v>
      </c>
      <c r="I174" s="36">
        <f t="shared" si="122"/>
        <v>37.840000000000003</v>
      </c>
      <c r="J174" s="39">
        <f t="shared" si="123"/>
        <v>8.84</v>
      </c>
      <c r="K174" s="17">
        <f t="shared" si="124"/>
        <v>37.840000000000003</v>
      </c>
      <c r="L174" s="42">
        <f t="shared" si="125"/>
        <v>8.84</v>
      </c>
      <c r="M174" s="10">
        <f t="shared" si="126"/>
        <v>37.840000000000003</v>
      </c>
    </row>
    <row r="175" spans="2:13" s="2" customFormat="1" ht="22.5" x14ac:dyDescent="0.25">
      <c r="B175" s="66" t="s">
        <v>345</v>
      </c>
      <c r="C175" s="9" t="s">
        <v>28</v>
      </c>
      <c r="D175" s="11" t="s">
        <v>290</v>
      </c>
      <c r="E175" s="12" t="s">
        <v>297</v>
      </c>
      <c r="F175" s="9" t="s">
        <v>42</v>
      </c>
      <c r="G175" s="61">
        <v>3.44</v>
      </c>
      <c r="H175" s="35">
        <v>48.67</v>
      </c>
      <c r="I175" s="36">
        <f t="shared" si="122"/>
        <v>167.42</v>
      </c>
      <c r="J175" s="39">
        <f t="shared" si="123"/>
        <v>48.67</v>
      </c>
      <c r="K175" s="17">
        <f t="shared" si="124"/>
        <v>167.42</v>
      </c>
      <c r="L175" s="42">
        <f t="shared" si="125"/>
        <v>48.67</v>
      </c>
      <c r="M175" s="10">
        <f t="shared" si="126"/>
        <v>167.42</v>
      </c>
    </row>
    <row r="176" spans="2:13" s="2" customFormat="1" ht="33.75" x14ac:dyDescent="0.25">
      <c r="B176" s="66" t="s">
        <v>346</v>
      </c>
      <c r="C176" s="9" t="s">
        <v>32</v>
      </c>
      <c r="D176" s="11" t="s">
        <v>35</v>
      </c>
      <c r="E176" s="12" t="s">
        <v>299</v>
      </c>
      <c r="F176" s="9" t="s">
        <v>41</v>
      </c>
      <c r="G176" s="61">
        <v>3.7</v>
      </c>
      <c r="H176" s="35">
        <v>419.66</v>
      </c>
      <c r="I176" s="36">
        <f t="shared" si="122"/>
        <v>1552.74</v>
      </c>
      <c r="J176" s="39">
        <f t="shared" si="123"/>
        <v>419.66</v>
      </c>
      <c r="K176" s="17">
        <f t="shared" si="124"/>
        <v>1552.74</v>
      </c>
      <c r="L176" s="42">
        <f t="shared" si="125"/>
        <v>419.66</v>
      </c>
      <c r="M176" s="10">
        <f t="shared" si="126"/>
        <v>1552.74</v>
      </c>
    </row>
    <row r="177" spans="2:13" s="2" customFormat="1" x14ac:dyDescent="0.25">
      <c r="B177" s="65" t="s">
        <v>347</v>
      </c>
      <c r="C177" s="6" t="s">
        <v>348</v>
      </c>
      <c r="D177" s="7"/>
      <c r="E177" s="7"/>
      <c r="F177" s="7"/>
      <c r="G177" s="62"/>
      <c r="H177" s="37"/>
      <c r="I177" s="38">
        <f>SUBTOTAL(9,I178:I181)</f>
        <v>220.51</v>
      </c>
      <c r="J177" s="40"/>
      <c r="K177" s="38">
        <f>SUBTOTAL(9,K178:K181)</f>
        <v>220.51</v>
      </c>
      <c r="L177" s="43"/>
      <c r="M177" s="8">
        <f>SUBTOTAL(9,M178:M181)</f>
        <v>220.51</v>
      </c>
    </row>
    <row r="178" spans="2:13" s="2" customFormat="1" ht="33.75" x14ac:dyDescent="0.25">
      <c r="B178" s="66" t="s">
        <v>349</v>
      </c>
      <c r="C178" s="9" t="s">
        <v>28</v>
      </c>
      <c r="D178" s="11" t="s">
        <v>161</v>
      </c>
      <c r="E178" s="12" t="s">
        <v>166</v>
      </c>
      <c r="F178" s="9" t="s">
        <v>41</v>
      </c>
      <c r="G178" s="61">
        <v>1.2</v>
      </c>
      <c r="H178" s="35">
        <v>39.08</v>
      </c>
      <c r="I178" s="36">
        <f t="shared" ref="I178" si="127">ROUND(H178*G178,2)</f>
        <v>46.9</v>
      </c>
      <c r="J178" s="39">
        <f t="shared" ref="J178" si="128">ROUND(H178-(H178*$D$15),2)</f>
        <v>39.08</v>
      </c>
      <c r="K178" s="17">
        <f t="shared" ref="K178" si="129">ROUND(J178*G178,2)</f>
        <v>46.9</v>
      </c>
      <c r="L178" s="42">
        <f t="shared" ref="L178" si="130">ROUND(J178,2)</f>
        <v>39.08</v>
      </c>
      <c r="M178" s="10">
        <f t="shared" ref="M178" si="131">ROUND(L178*G178,2)</f>
        <v>46.9</v>
      </c>
    </row>
    <row r="179" spans="2:13" s="2" customFormat="1" ht="33.75" x14ac:dyDescent="0.25">
      <c r="B179" s="66" t="s">
        <v>350</v>
      </c>
      <c r="C179" s="9" t="s">
        <v>28</v>
      </c>
      <c r="D179" s="11" t="s">
        <v>162</v>
      </c>
      <c r="E179" s="12" t="s">
        <v>168</v>
      </c>
      <c r="F179" s="9" t="s">
        <v>42</v>
      </c>
      <c r="G179" s="61">
        <v>1</v>
      </c>
      <c r="H179" s="35">
        <v>92.32</v>
      </c>
      <c r="I179" s="36">
        <f t="shared" ref="I179:I181" si="132">ROUND(H179*G179,2)</f>
        <v>92.32</v>
      </c>
      <c r="J179" s="39">
        <f t="shared" ref="J179:J181" si="133">ROUND(H179-(H179*$D$15),2)</f>
        <v>92.32</v>
      </c>
      <c r="K179" s="17">
        <f t="shared" ref="K179:K181" si="134">ROUND(J179*G179,2)</f>
        <v>92.32</v>
      </c>
      <c r="L179" s="42">
        <f t="shared" ref="L179:L181" si="135">ROUND(J179,2)</f>
        <v>92.32</v>
      </c>
      <c r="M179" s="10">
        <f t="shared" ref="M179:M181" si="136">ROUND(L179*G179,2)</f>
        <v>92.32</v>
      </c>
    </row>
    <row r="180" spans="2:13" s="2" customFormat="1" ht="33.75" x14ac:dyDescent="0.25">
      <c r="B180" s="66" t="s">
        <v>351</v>
      </c>
      <c r="C180" s="9" t="s">
        <v>28</v>
      </c>
      <c r="D180" s="11" t="s">
        <v>163</v>
      </c>
      <c r="E180" s="12" t="s">
        <v>170</v>
      </c>
      <c r="F180" s="9" t="s">
        <v>41</v>
      </c>
      <c r="G180" s="61">
        <v>0.13</v>
      </c>
      <c r="H180" s="35">
        <v>364.58</v>
      </c>
      <c r="I180" s="36">
        <f t="shared" si="132"/>
        <v>47.4</v>
      </c>
      <c r="J180" s="39">
        <f t="shared" si="133"/>
        <v>364.58</v>
      </c>
      <c r="K180" s="17">
        <f t="shared" si="134"/>
        <v>47.4</v>
      </c>
      <c r="L180" s="42">
        <f t="shared" si="135"/>
        <v>364.58</v>
      </c>
      <c r="M180" s="10">
        <f t="shared" si="136"/>
        <v>47.4</v>
      </c>
    </row>
    <row r="181" spans="2:13" s="2" customFormat="1" ht="22.5" x14ac:dyDescent="0.25">
      <c r="B181" s="66" t="s">
        <v>352</v>
      </c>
      <c r="C181" s="9" t="s">
        <v>28</v>
      </c>
      <c r="D181" s="11" t="s">
        <v>164</v>
      </c>
      <c r="E181" s="12" t="s">
        <v>172</v>
      </c>
      <c r="F181" s="9" t="s">
        <v>41</v>
      </c>
      <c r="G181" s="61">
        <v>1.08</v>
      </c>
      <c r="H181" s="35">
        <v>31.38</v>
      </c>
      <c r="I181" s="36">
        <f t="shared" si="132"/>
        <v>33.89</v>
      </c>
      <c r="J181" s="39">
        <f t="shared" si="133"/>
        <v>31.38</v>
      </c>
      <c r="K181" s="17">
        <f t="shared" si="134"/>
        <v>33.89</v>
      </c>
      <c r="L181" s="42">
        <f t="shared" si="135"/>
        <v>31.38</v>
      </c>
      <c r="M181" s="10">
        <f t="shared" si="136"/>
        <v>33.89</v>
      </c>
    </row>
    <row r="182" spans="2:13" s="2" customFormat="1" x14ac:dyDescent="0.25">
      <c r="B182" s="65" t="s">
        <v>353</v>
      </c>
      <c r="C182" s="6" t="s">
        <v>354</v>
      </c>
      <c r="D182" s="7"/>
      <c r="E182" s="7"/>
      <c r="F182" s="7"/>
      <c r="G182" s="62"/>
      <c r="H182" s="37"/>
      <c r="I182" s="38">
        <f>SUBTOTAL(9,I183:I198)</f>
        <v>4229.74</v>
      </c>
      <c r="J182" s="40"/>
      <c r="K182" s="38">
        <f>SUBTOTAL(9,K183:K198)</f>
        <v>4229.74</v>
      </c>
      <c r="L182" s="43"/>
      <c r="M182" s="8">
        <f>SUBTOTAL(9,M183:M198)</f>
        <v>4229.74</v>
      </c>
    </row>
    <row r="183" spans="2:13" s="2" customFormat="1" ht="33.75" x14ac:dyDescent="0.25">
      <c r="B183" s="66" t="s">
        <v>355</v>
      </c>
      <c r="C183" s="9" t="s">
        <v>28</v>
      </c>
      <c r="D183" s="11" t="s">
        <v>175</v>
      </c>
      <c r="E183" s="12" t="s">
        <v>186</v>
      </c>
      <c r="F183" s="9" t="s">
        <v>44</v>
      </c>
      <c r="G183" s="61">
        <v>3</v>
      </c>
      <c r="H183" s="35">
        <v>112.97</v>
      </c>
      <c r="I183" s="36">
        <f t="shared" ref="I183" si="137">ROUND(H183*G183,2)</f>
        <v>338.91</v>
      </c>
      <c r="J183" s="39">
        <f t="shared" ref="J183" si="138">ROUND(H183-(H183*$D$15),2)</f>
        <v>112.97</v>
      </c>
      <c r="K183" s="17">
        <f t="shared" ref="K183" si="139">ROUND(J183*G183,2)</f>
        <v>338.91</v>
      </c>
      <c r="L183" s="42">
        <f t="shared" ref="L183" si="140">ROUND(J183,2)</f>
        <v>112.97</v>
      </c>
      <c r="M183" s="10">
        <f t="shared" ref="M183" si="141">ROUND(L183*G183,2)</f>
        <v>338.91</v>
      </c>
    </row>
    <row r="184" spans="2:13" s="2" customFormat="1" ht="33.75" x14ac:dyDescent="0.25">
      <c r="B184" s="66" t="s">
        <v>356</v>
      </c>
      <c r="C184" s="9" t="s">
        <v>28</v>
      </c>
      <c r="D184" s="11" t="s">
        <v>176</v>
      </c>
      <c r="E184" s="12" t="s">
        <v>188</v>
      </c>
      <c r="F184" s="9" t="s">
        <v>44</v>
      </c>
      <c r="G184" s="61">
        <v>8.8000000000000007</v>
      </c>
      <c r="H184" s="35">
        <v>83.58</v>
      </c>
      <c r="I184" s="36">
        <f t="shared" ref="I184:I191" si="142">ROUND(H184*G184,2)</f>
        <v>735.5</v>
      </c>
      <c r="J184" s="39">
        <f t="shared" ref="J184:J191" si="143">ROUND(H184-(H184*$D$15),2)</f>
        <v>83.58</v>
      </c>
      <c r="K184" s="17">
        <f t="shared" ref="K184:K191" si="144">ROUND(J184*G184,2)</f>
        <v>735.5</v>
      </c>
      <c r="L184" s="42">
        <f t="shared" ref="L184:L191" si="145">ROUND(J184,2)</f>
        <v>83.58</v>
      </c>
      <c r="M184" s="10">
        <f t="shared" ref="M184:M191" si="146">ROUND(L184*G184,2)</f>
        <v>735.5</v>
      </c>
    </row>
    <row r="185" spans="2:13" s="2" customFormat="1" ht="22.5" x14ac:dyDescent="0.25">
      <c r="B185" s="66" t="s">
        <v>357</v>
      </c>
      <c r="C185" s="9" t="s">
        <v>28</v>
      </c>
      <c r="D185" s="11" t="s">
        <v>122</v>
      </c>
      <c r="E185" s="12" t="s">
        <v>139</v>
      </c>
      <c r="F185" s="9" t="s">
        <v>41</v>
      </c>
      <c r="G185" s="61">
        <v>1.1399999999999999</v>
      </c>
      <c r="H185" s="35">
        <v>127.03</v>
      </c>
      <c r="I185" s="36">
        <f t="shared" si="142"/>
        <v>144.81</v>
      </c>
      <c r="J185" s="39">
        <f t="shared" si="143"/>
        <v>127.03</v>
      </c>
      <c r="K185" s="17">
        <f t="shared" si="144"/>
        <v>144.81</v>
      </c>
      <c r="L185" s="42">
        <f t="shared" si="145"/>
        <v>127.03</v>
      </c>
      <c r="M185" s="10">
        <f t="shared" si="146"/>
        <v>144.81</v>
      </c>
    </row>
    <row r="186" spans="2:13" s="2" customFormat="1" ht="22.5" x14ac:dyDescent="0.25">
      <c r="B186" s="66" t="s">
        <v>358</v>
      </c>
      <c r="C186" s="9" t="s">
        <v>28</v>
      </c>
      <c r="D186" s="11" t="s">
        <v>177</v>
      </c>
      <c r="E186" s="12" t="s">
        <v>191</v>
      </c>
      <c r="F186" s="9" t="s">
        <v>41</v>
      </c>
      <c r="G186" s="61">
        <v>0.14000000000000001</v>
      </c>
      <c r="H186" s="35">
        <v>96.77</v>
      </c>
      <c r="I186" s="36">
        <f t="shared" si="142"/>
        <v>13.55</v>
      </c>
      <c r="J186" s="39">
        <f t="shared" si="143"/>
        <v>96.77</v>
      </c>
      <c r="K186" s="17">
        <f t="shared" si="144"/>
        <v>13.55</v>
      </c>
      <c r="L186" s="42">
        <f t="shared" si="145"/>
        <v>96.77</v>
      </c>
      <c r="M186" s="10">
        <f t="shared" si="146"/>
        <v>13.55</v>
      </c>
    </row>
    <row r="187" spans="2:13" s="2" customFormat="1" ht="22.5" x14ac:dyDescent="0.25">
      <c r="B187" s="66" t="s">
        <v>359</v>
      </c>
      <c r="C187" s="9" t="s">
        <v>28</v>
      </c>
      <c r="D187" s="11" t="s">
        <v>178</v>
      </c>
      <c r="E187" s="12" t="s">
        <v>193</v>
      </c>
      <c r="F187" s="9" t="s">
        <v>41</v>
      </c>
      <c r="G187" s="61">
        <v>0.75</v>
      </c>
      <c r="H187" s="35">
        <v>151.72999999999999</v>
      </c>
      <c r="I187" s="36">
        <f t="shared" si="142"/>
        <v>113.8</v>
      </c>
      <c r="J187" s="39">
        <f t="shared" si="143"/>
        <v>151.72999999999999</v>
      </c>
      <c r="K187" s="17">
        <f t="shared" si="144"/>
        <v>113.8</v>
      </c>
      <c r="L187" s="42">
        <f t="shared" si="145"/>
        <v>151.72999999999999</v>
      </c>
      <c r="M187" s="10">
        <f t="shared" si="146"/>
        <v>113.8</v>
      </c>
    </row>
    <row r="188" spans="2:13" s="2" customFormat="1" ht="33.75" x14ac:dyDescent="0.25">
      <c r="B188" s="66" t="s">
        <v>360</v>
      </c>
      <c r="C188" s="9" t="s">
        <v>28</v>
      </c>
      <c r="D188" s="11" t="s">
        <v>124</v>
      </c>
      <c r="E188" s="12" t="s">
        <v>141</v>
      </c>
      <c r="F188" s="9" t="s">
        <v>42</v>
      </c>
      <c r="G188" s="61">
        <v>15.07</v>
      </c>
      <c r="H188" s="35">
        <v>59.44</v>
      </c>
      <c r="I188" s="36">
        <f t="shared" si="142"/>
        <v>895.76</v>
      </c>
      <c r="J188" s="39">
        <f t="shared" si="143"/>
        <v>59.44</v>
      </c>
      <c r="K188" s="17">
        <f t="shared" si="144"/>
        <v>895.76</v>
      </c>
      <c r="L188" s="42">
        <f t="shared" si="145"/>
        <v>59.44</v>
      </c>
      <c r="M188" s="10">
        <f t="shared" si="146"/>
        <v>895.76</v>
      </c>
    </row>
    <row r="189" spans="2:13" s="2" customFormat="1" ht="22.5" x14ac:dyDescent="0.25">
      <c r="B189" s="66" t="s">
        <v>361</v>
      </c>
      <c r="C189" s="9" t="s">
        <v>28</v>
      </c>
      <c r="D189" s="11" t="s">
        <v>125</v>
      </c>
      <c r="E189" s="12" t="s">
        <v>142</v>
      </c>
      <c r="F189" s="9" t="s">
        <v>43</v>
      </c>
      <c r="G189" s="61">
        <v>15.59</v>
      </c>
      <c r="H189" s="35">
        <v>15.49</v>
      </c>
      <c r="I189" s="36">
        <f t="shared" si="142"/>
        <v>241.49</v>
      </c>
      <c r="J189" s="39">
        <f t="shared" si="143"/>
        <v>15.49</v>
      </c>
      <c r="K189" s="17">
        <f t="shared" si="144"/>
        <v>241.49</v>
      </c>
      <c r="L189" s="42">
        <f t="shared" si="145"/>
        <v>15.49</v>
      </c>
      <c r="M189" s="10">
        <f t="shared" si="146"/>
        <v>241.49</v>
      </c>
    </row>
    <row r="190" spans="2:13" s="2" customFormat="1" ht="22.5" x14ac:dyDescent="0.25">
      <c r="B190" s="66" t="s">
        <v>362</v>
      </c>
      <c r="C190" s="9" t="s">
        <v>28</v>
      </c>
      <c r="D190" s="11" t="s">
        <v>126</v>
      </c>
      <c r="E190" s="12" t="s">
        <v>143</v>
      </c>
      <c r="F190" s="9" t="s">
        <v>43</v>
      </c>
      <c r="G190" s="61">
        <v>29.08</v>
      </c>
      <c r="H190" s="35">
        <v>13.19</v>
      </c>
      <c r="I190" s="36">
        <f t="shared" si="142"/>
        <v>383.57</v>
      </c>
      <c r="J190" s="39">
        <f t="shared" si="143"/>
        <v>13.19</v>
      </c>
      <c r="K190" s="17">
        <f t="shared" si="144"/>
        <v>383.57</v>
      </c>
      <c r="L190" s="42">
        <f t="shared" si="145"/>
        <v>13.19</v>
      </c>
      <c r="M190" s="10">
        <f t="shared" si="146"/>
        <v>383.57</v>
      </c>
    </row>
    <row r="191" spans="2:13" s="2" customFormat="1" ht="22.5" x14ac:dyDescent="0.25">
      <c r="B191" s="66" t="s">
        <v>363</v>
      </c>
      <c r="C191" s="9" t="s">
        <v>28</v>
      </c>
      <c r="D191" s="11" t="s">
        <v>179</v>
      </c>
      <c r="E191" s="12" t="s">
        <v>199</v>
      </c>
      <c r="F191" s="9" t="s">
        <v>42</v>
      </c>
      <c r="G191" s="61">
        <v>4.8</v>
      </c>
      <c r="H191" s="35">
        <v>87.43</v>
      </c>
      <c r="I191" s="36">
        <f t="shared" si="142"/>
        <v>419.66</v>
      </c>
      <c r="J191" s="39">
        <f t="shared" si="143"/>
        <v>87.43</v>
      </c>
      <c r="K191" s="17">
        <f t="shared" si="144"/>
        <v>419.66</v>
      </c>
      <c r="L191" s="42">
        <f t="shared" si="145"/>
        <v>87.43</v>
      </c>
      <c r="M191" s="10">
        <f t="shared" si="146"/>
        <v>419.66</v>
      </c>
    </row>
    <row r="192" spans="2:13" s="2" customFormat="1" ht="45" x14ac:dyDescent="0.25">
      <c r="B192" s="66" t="s">
        <v>364</v>
      </c>
      <c r="C192" s="9" t="s">
        <v>28</v>
      </c>
      <c r="D192" s="11" t="s">
        <v>130</v>
      </c>
      <c r="E192" s="12" t="s">
        <v>147</v>
      </c>
      <c r="F192" s="9" t="s">
        <v>43</v>
      </c>
      <c r="G192" s="61">
        <v>3.3</v>
      </c>
      <c r="H192" s="35">
        <v>12.58</v>
      </c>
      <c r="I192" s="36">
        <f t="shared" ref="I192:I198" si="147">ROUND(H192*G192,2)</f>
        <v>41.51</v>
      </c>
      <c r="J192" s="39">
        <f t="shared" ref="J192:J198" si="148">ROUND(H192-(H192*$D$15),2)</f>
        <v>12.58</v>
      </c>
      <c r="K192" s="17">
        <f t="shared" ref="K192:K198" si="149">ROUND(J192*G192,2)</f>
        <v>41.51</v>
      </c>
      <c r="L192" s="42">
        <f t="shared" ref="L192:L198" si="150">ROUND(J192,2)</f>
        <v>12.58</v>
      </c>
      <c r="M192" s="10">
        <f t="shared" ref="M192:M198" si="151">ROUND(L192*G192,2)</f>
        <v>41.51</v>
      </c>
    </row>
    <row r="193" spans="2:13" s="2" customFormat="1" ht="45" x14ac:dyDescent="0.25">
      <c r="B193" s="66" t="s">
        <v>365</v>
      </c>
      <c r="C193" s="9" t="s">
        <v>28</v>
      </c>
      <c r="D193" s="11" t="s">
        <v>180</v>
      </c>
      <c r="E193" s="12" t="s">
        <v>202</v>
      </c>
      <c r="F193" s="9" t="s">
        <v>43</v>
      </c>
      <c r="G193" s="61">
        <v>4.8</v>
      </c>
      <c r="H193" s="35">
        <v>10.95</v>
      </c>
      <c r="I193" s="36">
        <f t="shared" si="147"/>
        <v>52.56</v>
      </c>
      <c r="J193" s="39">
        <f t="shared" si="148"/>
        <v>10.95</v>
      </c>
      <c r="K193" s="17">
        <f t="shared" si="149"/>
        <v>52.56</v>
      </c>
      <c r="L193" s="42">
        <f t="shared" si="150"/>
        <v>10.95</v>
      </c>
      <c r="M193" s="10">
        <f t="shared" si="151"/>
        <v>52.56</v>
      </c>
    </row>
    <row r="194" spans="2:13" s="2" customFormat="1" ht="33.75" x14ac:dyDescent="0.25">
      <c r="B194" s="66" t="s">
        <v>366</v>
      </c>
      <c r="C194" s="9" t="s">
        <v>28</v>
      </c>
      <c r="D194" s="11" t="s">
        <v>163</v>
      </c>
      <c r="E194" s="12" t="s">
        <v>170</v>
      </c>
      <c r="F194" s="9" t="s">
        <v>41</v>
      </c>
      <c r="G194" s="61">
        <v>0.28999999999999998</v>
      </c>
      <c r="H194" s="35">
        <v>364.58</v>
      </c>
      <c r="I194" s="36">
        <f t="shared" si="147"/>
        <v>105.73</v>
      </c>
      <c r="J194" s="39">
        <f t="shared" si="148"/>
        <v>364.58</v>
      </c>
      <c r="K194" s="17">
        <f t="shared" si="149"/>
        <v>105.73</v>
      </c>
      <c r="L194" s="42">
        <f t="shared" si="150"/>
        <v>364.58</v>
      </c>
      <c r="M194" s="10">
        <f t="shared" si="151"/>
        <v>105.73</v>
      </c>
    </row>
    <row r="195" spans="2:13" s="2" customFormat="1" ht="22.5" x14ac:dyDescent="0.25">
      <c r="B195" s="66" t="s">
        <v>367</v>
      </c>
      <c r="C195" s="9" t="s">
        <v>31</v>
      </c>
      <c r="D195" s="11" t="s">
        <v>181</v>
      </c>
      <c r="E195" s="12" t="s">
        <v>205</v>
      </c>
      <c r="F195" s="9" t="s">
        <v>206</v>
      </c>
      <c r="G195" s="61">
        <v>7</v>
      </c>
      <c r="H195" s="35">
        <v>34.630000000000003</v>
      </c>
      <c r="I195" s="36">
        <f t="shared" si="147"/>
        <v>242.41</v>
      </c>
      <c r="J195" s="39">
        <f t="shared" si="148"/>
        <v>34.630000000000003</v>
      </c>
      <c r="K195" s="17">
        <f t="shared" si="149"/>
        <v>242.41</v>
      </c>
      <c r="L195" s="42">
        <f t="shared" si="150"/>
        <v>34.630000000000003</v>
      </c>
      <c r="M195" s="10">
        <f t="shared" si="151"/>
        <v>242.41</v>
      </c>
    </row>
    <row r="196" spans="2:13" s="2" customFormat="1" ht="22.5" x14ac:dyDescent="0.25">
      <c r="B196" s="66" t="s">
        <v>368</v>
      </c>
      <c r="C196" s="9" t="s">
        <v>31</v>
      </c>
      <c r="D196" s="11" t="s">
        <v>182</v>
      </c>
      <c r="E196" s="12" t="s">
        <v>208</v>
      </c>
      <c r="F196" s="9" t="s">
        <v>206</v>
      </c>
      <c r="G196" s="61">
        <v>3</v>
      </c>
      <c r="H196" s="35">
        <v>27.84</v>
      </c>
      <c r="I196" s="36">
        <f t="shared" si="147"/>
        <v>83.52</v>
      </c>
      <c r="J196" s="39">
        <f t="shared" si="148"/>
        <v>27.84</v>
      </c>
      <c r="K196" s="17">
        <f t="shared" si="149"/>
        <v>83.52</v>
      </c>
      <c r="L196" s="42">
        <f t="shared" si="150"/>
        <v>27.84</v>
      </c>
      <c r="M196" s="10">
        <f t="shared" si="151"/>
        <v>83.52</v>
      </c>
    </row>
    <row r="197" spans="2:13" s="2" customFormat="1" x14ac:dyDescent="0.25">
      <c r="B197" s="66" t="s">
        <v>369</v>
      </c>
      <c r="C197" s="9" t="s">
        <v>31</v>
      </c>
      <c r="D197" s="11" t="s">
        <v>183</v>
      </c>
      <c r="E197" s="12" t="s">
        <v>210</v>
      </c>
      <c r="F197" s="9" t="s">
        <v>206</v>
      </c>
      <c r="G197" s="61">
        <v>6</v>
      </c>
      <c r="H197" s="35">
        <v>27.45</v>
      </c>
      <c r="I197" s="36">
        <f t="shared" si="147"/>
        <v>164.7</v>
      </c>
      <c r="J197" s="39">
        <f t="shared" si="148"/>
        <v>27.45</v>
      </c>
      <c r="K197" s="17">
        <f t="shared" si="149"/>
        <v>164.7</v>
      </c>
      <c r="L197" s="42">
        <f t="shared" si="150"/>
        <v>27.45</v>
      </c>
      <c r="M197" s="10">
        <f t="shared" si="151"/>
        <v>164.7</v>
      </c>
    </row>
    <row r="198" spans="2:13" s="2" customFormat="1" ht="22.5" x14ac:dyDescent="0.25">
      <c r="B198" s="66" t="s">
        <v>370</v>
      </c>
      <c r="C198" s="9" t="s">
        <v>31</v>
      </c>
      <c r="D198" s="11" t="s">
        <v>184</v>
      </c>
      <c r="E198" s="12" t="s">
        <v>212</v>
      </c>
      <c r="F198" s="9" t="s">
        <v>213</v>
      </c>
      <c r="G198" s="61">
        <v>15.62</v>
      </c>
      <c r="H198" s="35">
        <v>16.149999999999999</v>
      </c>
      <c r="I198" s="36">
        <f t="shared" si="147"/>
        <v>252.26</v>
      </c>
      <c r="J198" s="39">
        <f t="shared" si="148"/>
        <v>16.149999999999999</v>
      </c>
      <c r="K198" s="17">
        <f t="shared" si="149"/>
        <v>252.26</v>
      </c>
      <c r="L198" s="42">
        <f t="shared" si="150"/>
        <v>16.149999999999999</v>
      </c>
      <c r="M198" s="10">
        <f t="shared" si="151"/>
        <v>252.26</v>
      </c>
    </row>
    <row r="199" spans="2:13" s="2" customFormat="1" x14ac:dyDescent="0.25">
      <c r="B199" s="65" t="s">
        <v>371</v>
      </c>
      <c r="C199" s="6" t="s">
        <v>372</v>
      </c>
      <c r="D199" s="7"/>
      <c r="E199" s="7"/>
      <c r="F199" s="7"/>
      <c r="G199" s="62"/>
      <c r="H199" s="37"/>
      <c r="I199" s="38">
        <f>SUBTOTAL(9,I200:I201)</f>
        <v>380.27</v>
      </c>
      <c r="J199" s="40"/>
      <c r="K199" s="18">
        <f>SUBTOTAL(9,K200:K201)</f>
        <v>380.27</v>
      </c>
      <c r="L199" s="43"/>
      <c r="M199" s="8">
        <f>SUBTOTAL(9,M200:M201)</f>
        <v>380.27</v>
      </c>
    </row>
    <row r="200" spans="2:13" s="2" customFormat="1" ht="22.5" x14ac:dyDescent="0.25">
      <c r="B200" s="66" t="s">
        <v>373</v>
      </c>
      <c r="C200" s="9" t="s">
        <v>28</v>
      </c>
      <c r="D200" s="11" t="s">
        <v>215</v>
      </c>
      <c r="E200" s="12" t="s">
        <v>218</v>
      </c>
      <c r="F200" s="9" t="s">
        <v>42</v>
      </c>
      <c r="G200" s="61">
        <v>23.76</v>
      </c>
      <c r="H200" s="35">
        <v>6.71</v>
      </c>
      <c r="I200" s="36">
        <f t="shared" ref="I200:I201" si="152">ROUND(H200*G200,2)</f>
        <v>159.43</v>
      </c>
      <c r="J200" s="39">
        <f t="shared" ref="J200:J201" si="153">ROUND(H200-(H200*$D$15),2)</f>
        <v>6.71</v>
      </c>
      <c r="K200" s="17">
        <f t="shared" ref="K200:K201" si="154">ROUND(J200*G200,2)</f>
        <v>159.43</v>
      </c>
      <c r="L200" s="42">
        <f t="shared" ref="L200:L201" si="155">ROUND(J200,2)</f>
        <v>6.71</v>
      </c>
      <c r="M200" s="10">
        <f t="shared" ref="M200:M201" si="156">ROUND(L200*G200,2)</f>
        <v>159.43</v>
      </c>
    </row>
    <row r="201" spans="2:13" s="2" customFormat="1" ht="22.5" x14ac:dyDescent="0.25">
      <c r="B201" s="66" t="s">
        <v>374</v>
      </c>
      <c r="C201" s="9" t="s">
        <v>28</v>
      </c>
      <c r="D201" s="11" t="s">
        <v>216</v>
      </c>
      <c r="E201" s="12" t="s">
        <v>220</v>
      </c>
      <c r="F201" s="9" t="s">
        <v>41</v>
      </c>
      <c r="G201" s="61">
        <v>2.38</v>
      </c>
      <c r="H201" s="35">
        <v>92.79</v>
      </c>
      <c r="I201" s="36">
        <f t="shared" si="152"/>
        <v>220.84</v>
      </c>
      <c r="J201" s="39">
        <f t="shared" si="153"/>
        <v>92.79</v>
      </c>
      <c r="K201" s="17">
        <f t="shared" si="154"/>
        <v>220.84</v>
      </c>
      <c r="L201" s="42">
        <f t="shared" si="155"/>
        <v>92.79</v>
      </c>
      <c r="M201" s="10">
        <f t="shared" si="156"/>
        <v>220.84</v>
      </c>
    </row>
    <row r="202" spans="2:13" s="2" customFormat="1" x14ac:dyDescent="0.25">
      <c r="B202" s="65" t="s">
        <v>375</v>
      </c>
      <c r="C202" s="6" t="s">
        <v>376</v>
      </c>
      <c r="D202" s="7"/>
      <c r="E202" s="7"/>
      <c r="F202" s="7"/>
      <c r="G202" s="62"/>
      <c r="H202" s="37"/>
      <c r="I202" s="38">
        <f>SUBTOTAL(9,I203)</f>
        <v>1128.97</v>
      </c>
      <c r="J202" s="40"/>
      <c r="K202" s="38">
        <f>SUBTOTAL(9,K203)</f>
        <v>1128.97</v>
      </c>
      <c r="L202" s="43"/>
      <c r="M202" s="8">
        <f>SUBTOTAL(9,M203)</f>
        <v>1128.97</v>
      </c>
    </row>
    <row r="203" spans="2:13" s="2" customFormat="1" x14ac:dyDescent="0.25">
      <c r="B203" s="66" t="s">
        <v>377</v>
      </c>
      <c r="C203" s="9" t="s">
        <v>37</v>
      </c>
      <c r="D203" s="11" t="s">
        <v>335</v>
      </c>
      <c r="E203" s="12" t="s">
        <v>337</v>
      </c>
      <c r="F203" s="9" t="s">
        <v>227</v>
      </c>
      <c r="G203" s="61">
        <v>1</v>
      </c>
      <c r="H203" s="35">
        <v>1128.97</v>
      </c>
      <c r="I203" s="36">
        <f t="shared" ref="I203" si="157">ROUND(H203*G203,2)</f>
        <v>1128.97</v>
      </c>
      <c r="J203" s="39">
        <f t="shared" ref="J203" si="158">ROUND(H203-(H203*$D$15),2)</f>
        <v>1128.97</v>
      </c>
      <c r="K203" s="17">
        <f t="shared" ref="K203" si="159">ROUND(J203*G203,2)</f>
        <v>1128.97</v>
      </c>
      <c r="L203" s="42">
        <f t="shared" ref="L203" si="160">ROUND(J203,2)</f>
        <v>1128.97</v>
      </c>
      <c r="M203" s="10">
        <f t="shared" ref="M203" si="161">ROUND(L203*G203,2)</f>
        <v>1128.97</v>
      </c>
    </row>
    <row r="204" spans="2:13" s="2" customFormat="1" x14ac:dyDescent="0.25">
      <c r="B204" s="64" t="s">
        <v>27</v>
      </c>
      <c r="C204" s="4" t="s">
        <v>378</v>
      </c>
      <c r="D204" s="5"/>
      <c r="E204" s="5"/>
      <c r="F204" s="5"/>
      <c r="G204" s="60"/>
      <c r="H204" s="33"/>
      <c r="I204" s="34">
        <f>SUBTOTAL(9,I205:I213)</f>
        <v>12097.58</v>
      </c>
      <c r="J204" s="33"/>
      <c r="K204" s="34">
        <f>SUBTOTAL(9,K205:K213)</f>
        <v>12097.58</v>
      </c>
      <c r="L204" s="41"/>
      <c r="M204" s="119">
        <f>SUBTOTAL(9,M205:M213)</f>
        <v>12097.58</v>
      </c>
    </row>
    <row r="205" spans="2:13" s="2" customFormat="1" ht="22.5" x14ac:dyDescent="0.25">
      <c r="B205" s="66" t="s">
        <v>381</v>
      </c>
      <c r="C205" s="9" t="s">
        <v>28</v>
      </c>
      <c r="D205" s="11" t="s">
        <v>266</v>
      </c>
      <c r="E205" s="12" t="s">
        <v>273</v>
      </c>
      <c r="F205" s="9" t="s">
        <v>41</v>
      </c>
      <c r="G205" s="61">
        <v>22.119999999999997</v>
      </c>
      <c r="H205" s="35">
        <v>2.71</v>
      </c>
      <c r="I205" s="36">
        <f t="shared" ref="I205" si="162">ROUND(H205*G205,2)</f>
        <v>59.95</v>
      </c>
      <c r="J205" s="39">
        <f t="shared" ref="J205" si="163">ROUND(H205-(H205*$D$15),2)</f>
        <v>2.71</v>
      </c>
      <c r="K205" s="17">
        <f t="shared" ref="K205" si="164">ROUND(J205*G205,2)</f>
        <v>59.95</v>
      </c>
      <c r="L205" s="42">
        <f t="shared" ref="L205" si="165">ROUND(J205,2)</f>
        <v>2.71</v>
      </c>
      <c r="M205" s="10">
        <f t="shared" ref="M205" si="166">ROUND(L205*G205,2)</f>
        <v>59.95</v>
      </c>
    </row>
    <row r="206" spans="2:13" s="2" customFormat="1" ht="56.25" x14ac:dyDescent="0.25">
      <c r="B206" s="66" t="s">
        <v>382</v>
      </c>
      <c r="C206" s="9" t="s">
        <v>28</v>
      </c>
      <c r="D206" s="11" t="s">
        <v>267</v>
      </c>
      <c r="E206" s="12" t="s">
        <v>275</v>
      </c>
      <c r="F206" s="9" t="s">
        <v>42</v>
      </c>
      <c r="G206" s="61">
        <v>47.5</v>
      </c>
      <c r="H206" s="35">
        <v>170.56</v>
      </c>
      <c r="I206" s="36">
        <f t="shared" ref="I206" si="167">ROUND(H206*G206,2)</f>
        <v>8101.6</v>
      </c>
      <c r="J206" s="39">
        <f t="shared" ref="J206" si="168">ROUND(H206-(H206*$D$15),2)</f>
        <v>170.56</v>
      </c>
      <c r="K206" s="17">
        <f t="shared" ref="K206" si="169">ROUND(J206*G206,2)</f>
        <v>8101.6</v>
      </c>
      <c r="L206" s="42">
        <f t="shared" ref="L206" si="170">ROUND(J206,2)</f>
        <v>170.56</v>
      </c>
      <c r="M206" s="10">
        <f t="shared" ref="M206" si="171">ROUND(L206*G206,2)</f>
        <v>8101.6</v>
      </c>
    </row>
    <row r="207" spans="2:13" s="2" customFormat="1" ht="45" x14ac:dyDescent="0.25">
      <c r="B207" s="66" t="s">
        <v>383</v>
      </c>
      <c r="C207" s="9" t="s">
        <v>28</v>
      </c>
      <c r="D207" s="11" t="s">
        <v>268</v>
      </c>
      <c r="E207" s="12" t="s">
        <v>277</v>
      </c>
      <c r="F207" s="9" t="s">
        <v>42</v>
      </c>
      <c r="G207" s="61">
        <v>41.559999999999995</v>
      </c>
      <c r="H207" s="35">
        <v>6.94</v>
      </c>
      <c r="I207" s="36">
        <f t="shared" ref="I207:I213" si="172">ROUND(H207*G207,2)</f>
        <v>288.43</v>
      </c>
      <c r="J207" s="39">
        <f t="shared" ref="J207:J213" si="173">ROUND(H207-(H207*$D$15),2)</f>
        <v>6.94</v>
      </c>
      <c r="K207" s="17">
        <f t="shared" ref="K207:K213" si="174">ROUND(J207*G207,2)</f>
        <v>288.43</v>
      </c>
      <c r="L207" s="42">
        <f t="shared" ref="L207:L213" si="175">ROUND(J207,2)</f>
        <v>6.94</v>
      </c>
      <c r="M207" s="10">
        <f t="shared" ref="M207:M213" si="176">ROUND(L207*G207,2)</f>
        <v>288.43</v>
      </c>
    </row>
    <row r="208" spans="2:13" s="2" customFormat="1" ht="45" x14ac:dyDescent="0.25">
      <c r="B208" s="66" t="s">
        <v>384</v>
      </c>
      <c r="C208" s="9" t="s">
        <v>28</v>
      </c>
      <c r="D208" s="11" t="s">
        <v>269</v>
      </c>
      <c r="E208" s="12" t="s">
        <v>279</v>
      </c>
      <c r="F208" s="9" t="s">
        <v>42</v>
      </c>
      <c r="G208" s="61">
        <v>41.559999999999995</v>
      </c>
      <c r="H208" s="35">
        <v>36.86</v>
      </c>
      <c r="I208" s="36">
        <f t="shared" si="172"/>
        <v>1531.9</v>
      </c>
      <c r="J208" s="39">
        <f t="shared" si="173"/>
        <v>36.86</v>
      </c>
      <c r="K208" s="17">
        <f t="shared" si="174"/>
        <v>1531.9</v>
      </c>
      <c r="L208" s="42">
        <f t="shared" si="175"/>
        <v>36.86</v>
      </c>
      <c r="M208" s="10">
        <f t="shared" si="176"/>
        <v>1531.9</v>
      </c>
    </row>
    <row r="209" spans="2:13" s="2" customFormat="1" ht="33.75" x14ac:dyDescent="0.25">
      <c r="B209" s="66" t="s">
        <v>385</v>
      </c>
      <c r="C209" s="9" t="s">
        <v>28</v>
      </c>
      <c r="D209" s="11" t="s">
        <v>270</v>
      </c>
      <c r="E209" s="12" t="s">
        <v>281</v>
      </c>
      <c r="F209" s="9" t="s">
        <v>41</v>
      </c>
      <c r="G209" s="61">
        <v>0.86</v>
      </c>
      <c r="H209" s="35">
        <v>225.12</v>
      </c>
      <c r="I209" s="36">
        <f t="shared" si="172"/>
        <v>193.6</v>
      </c>
      <c r="J209" s="39">
        <f t="shared" si="173"/>
        <v>225.12</v>
      </c>
      <c r="K209" s="17">
        <f t="shared" si="174"/>
        <v>193.6</v>
      </c>
      <c r="L209" s="42">
        <f t="shared" si="175"/>
        <v>225.12</v>
      </c>
      <c r="M209" s="10">
        <f t="shared" si="176"/>
        <v>193.6</v>
      </c>
    </row>
    <row r="210" spans="2:13" s="2" customFormat="1" x14ac:dyDescent="0.25">
      <c r="B210" s="66" t="s">
        <v>386</v>
      </c>
      <c r="C210" s="9" t="s">
        <v>28</v>
      </c>
      <c r="D210" s="11" t="s">
        <v>271</v>
      </c>
      <c r="E210" s="12" t="s">
        <v>283</v>
      </c>
      <c r="F210" s="9" t="s">
        <v>41</v>
      </c>
      <c r="G210" s="61">
        <v>5.2999999999999989</v>
      </c>
      <c r="H210" s="35">
        <v>50.65</v>
      </c>
      <c r="I210" s="36">
        <f t="shared" si="172"/>
        <v>268.45</v>
      </c>
      <c r="J210" s="39">
        <f t="shared" si="173"/>
        <v>50.65</v>
      </c>
      <c r="K210" s="17">
        <f t="shared" si="174"/>
        <v>268.45</v>
      </c>
      <c r="L210" s="42">
        <f t="shared" si="175"/>
        <v>50.65</v>
      </c>
      <c r="M210" s="10">
        <f t="shared" si="176"/>
        <v>268.45</v>
      </c>
    </row>
    <row r="211" spans="2:13" s="2" customFormat="1" x14ac:dyDescent="0.25">
      <c r="B211" s="66" t="s">
        <v>387</v>
      </c>
      <c r="C211" s="9" t="s">
        <v>28</v>
      </c>
      <c r="D211" s="11" t="s">
        <v>379</v>
      </c>
      <c r="E211" s="12" t="s">
        <v>388</v>
      </c>
      <c r="F211" s="9" t="s">
        <v>45</v>
      </c>
      <c r="G211" s="61">
        <v>1</v>
      </c>
      <c r="H211" s="35">
        <v>26.78</v>
      </c>
      <c r="I211" s="36">
        <f t="shared" si="172"/>
        <v>26.78</v>
      </c>
      <c r="J211" s="39">
        <f t="shared" si="173"/>
        <v>26.78</v>
      </c>
      <c r="K211" s="17">
        <f t="shared" si="174"/>
        <v>26.78</v>
      </c>
      <c r="L211" s="42">
        <f t="shared" si="175"/>
        <v>26.78</v>
      </c>
      <c r="M211" s="10">
        <f t="shared" si="176"/>
        <v>26.78</v>
      </c>
    </row>
    <row r="212" spans="2:13" s="2" customFormat="1" x14ac:dyDescent="0.25">
      <c r="B212" s="66" t="s">
        <v>389</v>
      </c>
      <c r="C212" s="9" t="s">
        <v>32</v>
      </c>
      <c r="D212" s="11" t="s">
        <v>380</v>
      </c>
      <c r="E212" s="12" t="s">
        <v>390</v>
      </c>
      <c r="F212" s="9" t="s">
        <v>227</v>
      </c>
      <c r="G212" s="61">
        <v>7</v>
      </c>
      <c r="H212" s="35">
        <v>135.15</v>
      </c>
      <c r="I212" s="36">
        <f t="shared" si="172"/>
        <v>946.05</v>
      </c>
      <c r="J212" s="39">
        <f t="shared" si="173"/>
        <v>135.15</v>
      </c>
      <c r="K212" s="17">
        <f t="shared" si="174"/>
        <v>946.05</v>
      </c>
      <c r="L212" s="42">
        <f t="shared" si="175"/>
        <v>135.15</v>
      </c>
      <c r="M212" s="10">
        <f t="shared" si="176"/>
        <v>946.05</v>
      </c>
    </row>
    <row r="213" spans="2:13" s="2" customFormat="1" ht="34.5" thickBot="1" x14ac:dyDescent="0.3">
      <c r="B213" s="66" t="s">
        <v>391</v>
      </c>
      <c r="C213" s="9" t="s">
        <v>32</v>
      </c>
      <c r="D213" s="11" t="s">
        <v>33</v>
      </c>
      <c r="E213" s="12" t="s">
        <v>392</v>
      </c>
      <c r="F213" s="9" t="s">
        <v>227</v>
      </c>
      <c r="G213" s="61">
        <v>7</v>
      </c>
      <c r="H213" s="35">
        <v>97.26</v>
      </c>
      <c r="I213" s="36">
        <f t="shared" si="172"/>
        <v>680.82</v>
      </c>
      <c r="J213" s="39">
        <f t="shared" si="173"/>
        <v>97.26</v>
      </c>
      <c r="K213" s="17">
        <f t="shared" si="174"/>
        <v>680.82</v>
      </c>
      <c r="L213" s="120">
        <f t="shared" si="175"/>
        <v>97.26</v>
      </c>
      <c r="M213" s="121">
        <f t="shared" si="176"/>
        <v>680.82</v>
      </c>
    </row>
    <row r="214" spans="2:13" s="24" customFormat="1" ht="18.75" thickBot="1" x14ac:dyDescent="0.3">
      <c r="B214" s="30"/>
      <c r="C214" s="31"/>
      <c r="D214" s="31"/>
      <c r="E214" s="31"/>
      <c r="F214" s="31"/>
      <c r="G214" s="31"/>
      <c r="H214" s="138" t="s">
        <v>59</v>
      </c>
      <c r="I214" s="139"/>
      <c r="J214" s="139"/>
      <c r="K214" s="139"/>
      <c r="L214" s="139"/>
      <c r="M214" s="63">
        <f>SUBTOTAL(9,M21:M213)</f>
        <v>79357.14</v>
      </c>
    </row>
    <row r="215" spans="2:13" s="24" customFormat="1" ht="9.75" customHeight="1" x14ac:dyDescent="0.25">
      <c r="B215" s="23"/>
      <c r="C215" s="23"/>
      <c r="D215" s="23"/>
      <c r="E215" s="23"/>
      <c r="F215" s="23"/>
      <c r="G215" s="23"/>
      <c r="H215" s="23"/>
      <c r="I215" s="23"/>
      <c r="J215" s="23"/>
      <c r="K215" s="23"/>
      <c r="L215" s="23"/>
      <c r="M215" s="23"/>
    </row>
    <row r="216" spans="2:13" s="24" customFormat="1" ht="21" customHeight="1" x14ac:dyDescent="0.25">
      <c r="B216" s="128" t="str">
        <f>CONCATENATE("CORONEL VIVIDA,  ",DAY(J15), " DE ",UPPER(TEXT(J15,"MMMM"))," DE ",YEAR(J15))</f>
        <v>CORONEL VIVIDA,  9 DE JANEIRO DE 2019</v>
      </c>
      <c r="C216" s="128"/>
      <c r="D216" s="128"/>
      <c r="E216" s="128"/>
      <c r="F216" s="128"/>
      <c r="G216" s="128"/>
      <c r="H216" s="128"/>
      <c r="I216" s="128"/>
      <c r="J216" s="128"/>
      <c r="K216" s="128"/>
      <c r="L216" s="128"/>
      <c r="M216" s="128"/>
    </row>
    <row r="217" spans="2:13" s="24" customFormat="1" ht="29.25" customHeight="1" x14ac:dyDescent="0.25">
      <c r="B217" s="23"/>
      <c r="C217" s="23"/>
      <c r="D217" s="23"/>
      <c r="E217" s="23"/>
      <c r="F217" s="23"/>
      <c r="G217" s="23"/>
      <c r="H217" s="23"/>
      <c r="I217" s="23"/>
      <c r="J217" s="23"/>
      <c r="K217" s="23"/>
      <c r="L217" s="23"/>
      <c r="M217" s="23"/>
    </row>
    <row r="218" spans="2:13" s="24" customFormat="1" x14ac:dyDescent="0.25">
      <c r="B218" s="23"/>
      <c r="C218" s="23"/>
      <c r="D218" s="23"/>
      <c r="E218" s="23"/>
      <c r="F218" s="23"/>
      <c r="G218" s="23"/>
      <c r="H218" s="23"/>
      <c r="I218" s="23"/>
      <c r="J218" s="23"/>
      <c r="K218" s="23"/>
      <c r="L218" s="23"/>
      <c r="M218" s="23"/>
    </row>
    <row r="219" spans="2:13" s="24" customFormat="1" ht="15" x14ac:dyDescent="0.25">
      <c r="B219" s="23"/>
      <c r="D219" s="79"/>
      <c r="E219" s="104" t="s">
        <v>394</v>
      </c>
      <c r="F219" s="23"/>
      <c r="G219" s="23"/>
      <c r="H219" s="23"/>
      <c r="I219" s="23"/>
      <c r="J219" s="23"/>
      <c r="K219" s="23"/>
      <c r="L219" s="23"/>
      <c r="M219" s="23"/>
    </row>
    <row r="220" spans="2:13" s="24" customFormat="1" ht="15" x14ac:dyDescent="0.25">
      <c r="B220" s="23"/>
      <c r="D220" s="23"/>
      <c r="E220" s="103" t="s">
        <v>84</v>
      </c>
      <c r="F220" s="23"/>
      <c r="G220" s="23"/>
      <c r="H220" s="23"/>
      <c r="I220" s="23"/>
      <c r="J220" s="23"/>
      <c r="K220" s="23"/>
      <c r="L220" s="23"/>
      <c r="M220" s="23"/>
    </row>
    <row r="221" spans="2:13" s="24" customFormat="1" ht="15" x14ac:dyDescent="0.25">
      <c r="B221" s="23"/>
      <c r="D221" s="23"/>
      <c r="E221" s="103" t="s">
        <v>395</v>
      </c>
      <c r="F221" s="23"/>
      <c r="G221" s="23"/>
      <c r="H221" s="23"/>
      <c r="I221" s="23"/>
      <c r="J221" s="23"/>
      <c r="K221" s="23"/>
      <c r="L221" s="23"/>
      <c r="M221" s="23"/>
    </row>
    <row r="222" spans="2:13" s="24" customFormat="1" ht="15" x14ac:dyDescent="0.25">
      <c r="E222" s="103" t="s">
        <v>396</v>
      </c>
    </row>
    <row r="223" spans="2:13" s="24" customFormat="1" x14ac:dyDescent="0.25"/>
    <row r="224" spans="2:13" s="24" customFormat="1"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sheetData>
  <sheetProtection password="EE6F" sheet="1" objects="1" scenarios="1" selectLockedCells="1"/>
  <mergeCells count="27">
    <mergeCell ref="B2:M2"/>
    <mergeCell ref="H18:I18"/>
    <mergeCell ref="F12:G12"/>
    <mergeCell ref="B15:C15"/>
    <mergeCell ref="D15:E15"/>
    <mergeCell ref="D14:E14"/>
    <mergeCell ref="B10:C10"/>
    <mergeCell ref="B11:C11"/>
    <mergeCell ref="B12:C12"/>
    <mergeCell ref="D11:E11"/>
    <mergeCell ref="L14:M14"/>
    <mergeCell ref="L15:M15"/>
    <mergeCell ref="B7:J7"/>
    <mergeCell ref="B5:J5"/>
    <mergeCell ref="B8:H8"/>
    <mergeCell ref="B216:M216"/>
    <mergeCell ref="J18:K18"/>
    <mergeCell ref="D16:E16"/>
    <mergeCell ref="L18:M18"/>
    <mergeCell ref="F10:G10"/>
    <mergeCell ref="F11:G11"/>
    <mergeCell ref="D12:E12"/>
    <mergeCell ref="D10:E10"/>
    <mergeCell ref="H214:L214"/>
    <mergeCell ref="L16:M16"/>
    <mergeCell ref="H15:I15"/>
    <mergeCell ref="H10:K10"/>
  </mergeCells>
  <dataValidations xWindow="933" yWindow="621" count="14">
    <dataValidation type="decimal" operator="lessThanOrEqual" showInputMessage="1" showErrorMessage="1" errorTitle="VALOR NÃO PERMITIDO" error="INSIRA VALORES MENORES QUE OS VALORE BASES" promptTitle="VALOR PERMITIDO" prompt="INSIRA VALOR MENOR QUE VALOR BASE" sqref="J20:J21 J81 J167 J204">
      <formula1>H20</formula1>
    </dataValidation>
    <dataValidation allowBlank="1" showInputMessage="1" showErrorMessage="1" promptTitle="RAZÃO SOCIAL" prompt="PREENCHA A RAZÃO SOCIAL DA EMPRESA" sqref="D10"/>
    <dataValidation type="custom" allowBlank="1" showInputMessage="1" showErrorMessage="1" errorTitle="CNPJ" error="PREENCHA SOMENTE OS NÚMEROS" promptTitle="CNPJ" prompt="PREENCHA O NÚMERO DO CNPJ SEM PONTOS (.), BARRA (/) E TRAÇO (-)" sqref="D11">
      <formula1>D11</formula1>
    </dataValidation>
    <dataValidation type="custom" allowBlank="1" showInputMessage="1" showErrorMessage="1" errorTitle="CEP" error="PREENCHA SOMENTE OS NÚMEROS" promptTitle="CEP" prompt="PREENCHA SOMENTE OS NÚMEROS" sqref="J11">
      <formula1>J11</formula1>
    </dataValidation>
    <dataValidation allowBlank="1" showInputMessage="1" showErrorMessage="1" prompt="ESTADO_x000a_" sqref="H12"/>
    <dataValidation allowBlank="1" showInputMessage="1" showErrorMessage="1" prompt="NÚMERO" sqref="H11"/>
    <dataValidation allowBlank="1" showInputMessage="1" showErrorMessage="1" prompt="ENDEREÇO" sqref="H10"/>
    <dataValidation type="custom" allowBlank="1" showInputMessage="1" showErrorMessage="1" errorTitle="NÚMERO" error="PREENCHA SOMENTE OS NÚMEROS" prompt="TELEFONE" sqref="J12">
      <formula1>J12</formula1>
    </dataValidation>
    <dataValidation type="decimal" operator="lessThanOrEqual" showInputMessage="1" showErrorMessage="1" errorTitle="VALOR NÃO PERMITIDO" error="INSIRA VALOR MENOR QUE O VALOR BASE" promptTitle="VALOR PERMITIDO" prompt="VALOR MENOR OU IGUAL AO VALOR BASE" sqref="J23:J26 J28:J48 J203 J50:J51 J53:J56 J58:J74 J76:J77 J79:J80 J83:J85 J87:J107 J109:J112 J122:J128 J136:J139 J141:J142 J144:J160 J162:J163 J165:J166 J169:J170 J178:J181 J183:J198 J200:J201 J205:J213 J114:J120 J130:J134 J172:J176">
      <formula1>H23</formula1>
    </dataValidation>
    <dataValidation allowBlank="1" showInputMessage="1" showErrorMessage="1" promptTitle="DESCONTO" prompt="ESTE VALOR SERÁ APLICADO EM TODOS OS ITENS DA PLANILHA._x000a_A EMPRESA PODE DAR DESCONTOS MAIORES OU MENORES QUE O VALOR AQUI ESTIPULADO ALTERANDO-SE O VALOR UNITÁRIO DE CADA ITEM" sqref="D15:E15"/>
    <dataValidation allowBlank="1" showInputMessage="1" showErrorMessage="1" errorTitle="CEP" error="PREENCHA SOMENTE OS NÚMEROS" promptTitle="DATA" prompt="PREENCHA A DATA DO DIA DA PROPOSTA._x000a_FORMATO: DD/MM/AAAA" sqref="J15"/>
    <dataValidation allowBlank="1" showInputMessage="1" showErrorMessage="1" prompt="CIDADE" sqref="D12:E12"/>
    <dataValidation allowBlank="1" showInputMessage="1" showErrorMessage="1" prompt="NOME" sqref="E219"/>
    <dataValidation allowBlank="1" showInputMessage="1" showErrorMessage="1" prompt="Para Orçamento Proposto, o Preço Unitário é resultado do produto do Custo Unitário pelo BDI._x000a_Para Orçamento Licitado, deve ser preenchido na Coluna AL." sqref="H50:H51"/>
  </dataValidations>
  <pageMargins left="0.31496062992125984" right="0.31496062992125984" top="0.78740157480314965" bottom="0.78740157480314965" header="0.31496062992125984" footer="0.31496062992125984"/>
  <pageSetup paperSize="9" scale="81" fitToHeight="0" orientation="landscape" horizontalDpi="300" verticalDpi="300" r:id="rId1"/>
  <headerFooter>
    <oddFooter>Página &amp;P de &amp;N</oddFooter>
  </headerFooter>
  <rowBreaks count="4" manualBreakCount="4">
    <brk id="51" min="1" max="12" man="1"/>
    <brk id="103" min="1" max="12" man="1"/>
    <brk id="119" min="1" max="12" man="1"/>
    <brk id="134" min="1" max="12" man="1"/>
  </rowBreaks>
  <ignoredErrors>
    <ignoredError sqref="H11 D24:D26 D28:D48 D50:D51 D53:D56 D58:D74 D76:D77 D79:D80 D84:D85 D87:D107 D109:D112 D114:D120 D122:D128 D130:D134 D136:D139 D141:D142 D144:D160 D162:D163 D165 D170 D178:D181 D172:D176 D183:D198 D200:D201 D203 D205:D213" numberStoredAsText="1"/>
    <ignoredError sqref="B216 J38:J42 J43:J46 J30:J37 J26:J27 J28:J29 J47:J48 J50:J51 J23:J25 J20:J22 J52:J85 J49 J87:J107 J109:J112 J114:J120 J122:J128 J130:J134 J136:J139 J141:J142 J144:J160 J162:J163 J165:J167 J169:J170 J172:J176 J178:J181 J183:J198 J200:J201 J203:J213"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3"/>
  <sheetViews>
    <sheetView showGridLines="0" zoomScaleNormal="100" zoomScaleSheetLayoutView="100" workbookViewId="0">
      <selection activeCell="B14" sqref="B14:L14"/>
    </sheetView>
  </sheetViews>
  <sheetFormatPr defaultColWidth="0" defaultRowHeight="14.25" customHeight="1" zeroHeight="1" x14ac:dyDescent="0.25"/>
  <cols>
    <col min="1" max="1" width="5.7109375" style="1" customWidth="1"/>
    <col min="2" max="2" width="8.28515625" style="1" customWidth="1"/>
    <col min="3" max="3" width="11" style="1" customWidth="1"/>
    <col min="4" max="4" width="24.28515625" style="1" customWidth="1"/>
    <col min="5" max="5" width="17.28515625" style="1" customWidth="1"/>
    <col min="6" max="6" width="12.7109375" style="1" customWidth="1"/>
    <col min="7" max="8" width="16.7109375" style="1" customWidth="1"/>
    <col min="9" max="10" width="8.7109375" style="1" customWidth="1"/>
    <col min="11" max="12" width="16.7109375" style="1" customWidth="1"/>
    <col min="13" max="13" width="8" style="1" customWidth="1"/>
    <col min="14" max="14" width="11.7109375" style="1" hidden="1" customWidth="1"/>
    <col min="15" max="15" width="9.85546875" style="1" hidden="1" customWidth="1"/>
    <col min="16" max="16" width="20.7109375" style="1" hidden="1" customWidth="1"/>
    <col min="17" max="17" width="5.7109375" style="1" hidden="1" customWidth="1"/>
    <col min="18" max="16384" width="9.140625" style="1" hidden="1"/>
  </cols>
  <sheetData>
    <row r="1" spans="2:16" s="24" customFormat="1" ht="15" customHeight="1" thickBot="1" x14ac:dyDescent="0.3">
      <c r="B1" s="23"/>
      <c r="C1" s="23"/>
      <c r="D1" s="23"/>
      <c r="E1" s="23"/>
      <c r="F1" s="23"/>
      <c r="G1" s="23"/>
      <c r="H1" s="23"/>
      <c r="I1" s="23"/>
      <c r="J1" s="23"/>
      <c r="K1" s="23"/>
      <c r="L1" s="23"/>
      <c r="M1" s="23"/>
      <c r="N1" s="23"/>
      <c r="O1" s="23"/>
      <c r="P1" s="23"/>
    </row>
    <row r="2" spans="2:16" s="24" customFormat="1" ht="23.25" customHeight="1" thickBot="1" x14ac:dyDescent="0.3">
      <c r="B2" s="144" t="s">
        <v>50</v>
      </c>
      <c r="C2" s="145"/>
      <c r="D2" s="145"/>
      <c r="E2" s="145"/>
      <c r="F2" s="145"/>
      <c r="G2" s="145"/>
      <c r="H2" s="145"/>
      <c r="I2" s="145"/>
      <c r="J2" s="145"/>
      <c r="K2" s="145"/>
      <c r="L2" s="146"/>
      <c r="M2" s="87"/>
      <c r="N2" s="87"/>
      <c r="O2" s="87"/>
      <c r="P2" s="87"/>
    </row>
    <row r="3" spans="2:16" s="24" customFormat="1" ht="8.25" customHeight="1" x14ac:dyDescent="0.25">
      <c r="B3" s="23"/>
      <c r="C3" s="23"/>
      <c r="D3" s="23"/>
      <c r="E3" s="23"/>
      <c r="F3" s="23"/>
      <c r="G3" s="23"/>
      <c r="H3" s="23"/>
      <c r="I3" s="23"/>
      <c r="J3" s="23"/>
      <c r="K3" s="23"/>
      <c r="L3" s="23"/>
      <c r="M3" s="23"/>
      <c r="N3" s="23"/>
      <c r="O3" s="23"/>
      <c r="P3" s="23"/>
    </row>
    <row r="4" spans="2:16" s="24" customFormat="1" ht="6" customHeight="1" x14ac:dyDescent="0.25">
      <c r="B4" s="23"/>
      <c r="C4" s="23"/>
      <c r="D4" s="23"/>
      <c r="E4" s="23"/>
      <c r="F4" s="23"/>
      <c r="G4" s="23"/>
      <c r="H4" s="23"/>
      <c r="I4" s="23"/>
      <c r="J4" s="23"/>
      <c r="K4" s="23"/>
      <c r="L4" s="23"/>
      <c r="M4" s="23"/>
      <c r="N4" s="23"/>
      <c r="O4" s="23"/>
      <c r="P4" s="23"/>
    </row>
    <row r="5" spans="2:16" s="25" customFormat="1" ht="38.25" customHeight="1" x14ac:dyDescent="0.25">
      <c r="B5" s="160" t="s">
        <v>85</v>
      </c>
      <c r="C5" s="160"/>
      <c r="D5" s="160"/>
      <c r="E5" s="160"/>
      <c r="F5" s="160"/>
      <c r="G5" s="160"/>
      <c r="H5" s="160"/>
      <c r="I5" s="14"/>
      <c r="J5" s="14"/>
      <c r="K5" s="14"/>
      <c r="L5" s="14"/>
      <c r="M5" s="14"/>
      <c r="N5" s="14"/>
      <c r="O5" s="14"/>
      <c r="P5" s="14"/>
    </row>
    <row r="6" spans="2:16" s="26" customFormat="1" ht="38.25" customHeight="1" x14ac:dyDescent="0.25">
      <c r="B6" s="160" t="s">
        <v>86</v>
      </c>
      <c r="C6" s="160"/>
      <c r="D6" s="160"/>
      <c r="E6" s="160"/>
      <c r="F6" s="160"/>
      <c r="G6" s="160"/>
      <c r="H6" s="160"/>
      <c r="I6" s="122"/>
      <c r="J6" s="122"/>
      <c r="K6" s="122"/>
      <c r="L6" s="14"/>
      <c r="M6" s="14"/>
      <c r="N6" s="14"/>
      <c r="O6" s="14"/>
      <c r="P6" s="14"/>
    </row>
    <row r="7" spans="2:16" s="26" customFormat="1" ht="22.5" customHeight="1" x14ac:dyDescent="0.25">
      <c r="B7" s="160" t="s">
        <v>71</v>
      </c>
      <c r="C7" s="160"/>
      <c r="D7" s="160"/>
      <c r="E7" s="160"/>
      <c r="F7" s="160"/>
      <c r="G7" s="160"/>
      <c r="H7" s="160"/>
      <c r="I7" s="160"/>
      <c r="J7" s="160"/>
      <c r="K7" s="160"/>
      <c r="L7" s="14"/>
      <c r="M7" s="14"/>
      <c r="N7" s="14"/>
      <c r="O7" s="14"/>
      <c r="P7" s="14"/>
    </row>
    <row r="8" spans="2:16" s="25" customFormat="1" ht="4.5" customHeight="1" x14ac:dyDescent="0.25">
      <c r="B8" s="181"/>
      <c r="C8" s="181"/>
      <c r="D8" s="181"/>
      <c r="E8" s="181"/>
      <c r="F8" s="181"/>
      <c r="G8" s="181"/>
      <c r="H8" s="181"/>
      <c r="I8" s="181"/>
      <c r="J8" s="181"/>
      <c r="K8" s="181"/>
      <c r="L8" s="15"/>
      <c r="M8" s="14"/>
      <c r="N8" s="14"/>
      <c r="O8" s="14"/>
      <c r="P8" s="14"/>
    </row>
    <row r="9" spans="2:16" s="24" customFormat="1" ht="3.75" customHeight="1" x14ac:dyDescent="0.25">
      <c r="B9" s="27"/>
      <c r="C9" s="27"/>
      <c r="D9" s="27"/>
      <c r="E9" s="27"/>
      <c r="F9" s="27"/>
      <c r="G9" s="27"/>
      <c r="H9" s="27"/>
      <c r="I9" s="27"/>
      <c r="J9" s="27"/>
      <c r="K9" s="27"/>
      <c r="L9" s="27"/>
      <c r="M9" s="27"/>
      <c r="N9" s="27"/>
      <c r="O9" s="27"/>
      <c r="P9" s="27"/>
    </row>
    <row r="10" spans="2:16" s="24" customFormat="1" ht="15" customHeight="1" x14ac:dyDescent="0.25">
      <c r="B10" s="154" t="s">
        <v>52</v>
      </c>
      <c r="C10" s="154"/>
      <c r="D10" s="113" t="str">
        <f>ORÇAMENTO!D10</f>
        <v>PREFEITURA MUNICIPAL</v>
      </c>
      <c r="E10" s="113"/>
      <c r="F10" s="113"/>
      <c r="G10" s="113"/>
      <c r="H10" s="107" t="s">
        <v>63</v>
      </c>
      <c r="I10" s="79" t="str">
        <f>ORÇAMENTO!$H$10</f>
        <v>PRAÇA ANGELO MEZZOMO</v>
      </c>
      <c r="J10" s="79"/>
      <c r="K10" s="79"/>
      <c r="M10" s="88"/>
      <c r="N10" s="88"/>
      <c r="O10" s="88"/>
      <c r="P10" s="88"/>
    </row>
    <row r="11" spans="2:16" s="24" customFormat="1" ht="15.75" customHeight="1" x14ac:dyDescent="0.25">
      <c r="B11" s="154" t="s">
        <v>51</v>
      </c>
      <c r="C11" s="154"/>
      <c r="D11" s="177">
        <f>ORÇAMENTO!D11</f>
        <v>76995455000156</v>
      </c>
      <c r="E11" s="177"/>
      <c r="F11" s="177"/>
      <c r="G11" s="112"/>
      <c r="H11" s="107" t="s">
        <v>64</v>
      </c>
      <c r="I11" s="69" t="str">
        <f>ORÇAMENTO!$H$11</f>
        <v>500</v>
      </c>
      <c r="J11" s="16" t="s">
        <v>67</v>
      </c>
      <c r="K11" s="70">
        <f>ORÇAMENTO!$J$11</f>
        <v>85550000</v>
      </c>
      <c r="M11" s="88"/>
      <c r="N11" s="88"/>
      <c r="O11" s="88"/>
      <c r="P11" s="88"/>
    </row>
    <row r="12" spans="2:16" s="24" customFormat="1" ht="15.75" customHeight="1" x14ac:dyDescent="0.25">
      <c r="B12" s="154" t="s">
        <v>68</v>
      </c>
      <c r="C12" s="154"/>
      <c r="D12" s="178" t="str">
        <f>ORÇAMENTO!D12</f>
        <v>CORONEL VIVIDA</v>
      </c>
      <c r="E12" s="178"/>
      <c r="F12" s="178"/>
      <c r="G12" s="113"/>
      <c r="H12" s="107" t="s">
        <v>65</v>
      </c>
      <c r="I12" s="69" t="str">
        <f>ORÇAMENTO!$H$12</f>
        <v>PR</v>
      </c>
      <c r="J12" s="16" t="s">
        <v>80</v>
      </c>
      <c r="K12" s="71">
        <f>ORÇAMENTO!$J$12</f>
        <v>4632328300</v>
      </c>
      <c r="M12" s="88"/>
      <c r="N12" s="88"/>
      <c r="O12" s="88"/>
      <c r="P12" s="88"/>
    </row>
    <row r="13" spans="2:16" s="24" customFormat="1" ht="4.5" customHeight="1" thickBot="1" x14ac:dyDescent="0.3">
      <c r="M13" s="88"/>
      <c r="N13" s="88"/>
      <c r="O13" s="88"/>
      <c r="P13" s="88"/>
    </row>
    <row r="14" spans="2:16" s="24" customFormat="1" ht="18.75" customHeight="1" thickBot="1" x14ac:dyDescent="0.3">
      <c r="B14" s="170" t="s">
        <v>77</v>
      </c>
      <c r="C14" s="171"/>
      <c r="D14" s="171"/>
      <c r="E14" s="171"/>
      <c r="F14" s="171"/>
      <c r="G14" s="171"/>
      <c r="H14" s="171"/>
      <c r="I14" s="171"/>
      <c r="J14" s="171"/>
      <c r="K14" s="171"/>
      <c r="L14" s="172"/>
      <c r="M14" s="14"/>
      <c r="N14" s="14"/>
      <c r="O14" s="14"/>
      <c r="P14" s="14"/>
    </row>
    <row r="15" spans="2:16" s="24" customFormat="1" ht="7.5" customHeight="1" x14ac:dyDescent="0.25">
      <c r="B15" s="28"/>
      <c r="C15" s="28"/>
      <c r="D15" s="106"/>
      <c r="G15" s="74"/>
      <c r="H15" s="74"/>
      <c r="J15" s="29"/>
      <c r="M15" s="29"/>
      <c r="N15" s="28"/>
      <c r="O15" s="106"/>
      <c r="P15" s="106"/>
    </row>
    <row r="16" spans="2:16" s="75" customFormat="1" x14ac:dyDescent="0.25">
      <c r="B16" s="97" t="s">
        <v>3</v>
      </c>
      <c r="C16" s="179" t="s">
        <v>73</v>
      </c>
      <c r="D16" s="179"/>
      <c r="E16" s="109" t="s">
        <v>74</v>
      </c>
      <c r="F16" s="109" t="s">
        <v>4</v>
      </c>
      <c r="G16" s="109" t="s">
        <v>78</v>
      </c>
      <c r="H16" s="109" t="s">
        <v>79</v>
      </c>
      <c r="I16" s="164" t="s">
        <v>81</v>
      </c>
      <c r="J16" s="164"/>
      <c r="K16" s="109" t="s">
        <v>82</v>
      </c>
      <c r="L16" s="98" t="s">
        <v>83</v>
      </c>
      <c r="M16" s="80"/>
      <c r="N16" s="81"/>
      <c r="O16" s="82"/>
      <c r="P16" s="83"/>
    </row>
    <row r="17" spans="2:16" s="75" customFormat="1" ht="15" customHeight="1" x14ac:dyDescent="0.25">
      <c r="B17" s="93" t="s">
        <v>8</v>
      </c>
      <c r="C17" s="180" t="s">
        <v>87</v>
      </c>
      <c r="D17" s="180"/>
      <c r="E17" s="94">
        <f>SUBTOTAL(9,E18:E21)</f>
        <v>79357.14</v>
      </c>
      <c r="F17" s="95">
        <f>SUBTOTAL(9,F18:F21)</f>
        <v>0.99999999999999978</v>
      </c>
      <c r="G17" s="110">
        <f>ROUND(SUMPRODUCT(G18:G21,E18:E21)/E17,4)</f>
        <v>0.54039999999999999</v>
      </c>
      <c r="H17" s="110">
        <f>ROUND(SUMPRODUCT(H18:H21,E18:E21)/E17,4)</f>
        <v>0.45960000000000001</v>
      </c>
      <c r="I17" s="165">
        <v>0</v>
      </c>
      <c r="J17" s="165"/>
      <c r="K17" s="110">
        <v>0</v>
      </c>
      <c r="L17" s="96">
        <v>0</v>
      </c>
      <c r="M17" s="84"/>
      <c r="N17" s="85"/>
      <c r="O17" s="86"/>
      <c r="P17" s="85"/>
    </row>
    <row r="18" spans="2:16" s="75" customFormat="1" ht="29.25" customHeight="1" x14ac:dyDescent="0.25">
      <c r="B18" s="89" t="s">
        <v>9</v>
      </c>
      <c r="C18" s="173" t="s">
        <v>88</v>
      </c>
      <c r="D18" s="174"/>
      <c r="E18" s="90">
        <f>ORÇAMENTO!M21</f>
        <v>20096.28</v>
      </c>
      <c r="F18" s="91">
        <f>((E18*100)/$E$17)/100</f>
        <v>0.25323846096268082</v>
      </c>
      <c r="G18" s="92">
        <v>1</v>
      </c>
      <c r="H18" s="92"/>
      <c r="I18" s="166"/>
      <c r="J18" s="166"/>
      <c r="K18" s="92"/>
      <c r="L18" s="123"/>
      <c r="M18" s="84"/>
      <c r="N18" s="85"/>
      <c r="O18" s="86"/>
      <c r="P18" s="85"/>
    </row>
    <row r="19" spans="2:16" s="75" customFormat="1" ht="29.25" customHeight="1" x14ac:dyDescent="0.25">
      <c r="B19" s="89" t="s">
        <v>10</v>
      </c>
      <c r="C19" s="175" t="s">
        <v>230</v>
      </c>
      <c r="D19" s="175"/>
      <c r="E19" s="90">
        <f>ORÇAMENTO!M81</f>
        <v>36469.05999999999</v>
      </c>
      <c r="F19" s="91">
        <f t="shared" ref="F19:F21" si="0">((E19*100)/$E$17)/100</f>
        <v>0.45955612815683616</v>
      </c>
      <c r="G19" s="92"/>
      <c r="H19" s="92">
        <v>1</v>
      </c>
      <c r="I19" s="166"/>
      <c r="J19" s="166"/>
      <c r="K19" s="92"/>
      <c r="L19" s="123"/>
      <c r="M19" s="84"/>
      <c r="N19" s="85"/>
      <c r="O19" s="86"/>
      <c r="P19" s="85"/>
    </row>
    <row r="20" spans="2:16" s="75" customFormat="1" ht="29.25" customHeight="1" x14ac:dyDescent="0.25">
      <c r="B20" s="89" t="s">
        <v>23</v>
      </c>
      <c r="C20" s="175" t="s">
        <v>339</v>
      </c>
      <c r="D20" s="175"/>
      <c r="E20" s="90">
        <f>ORÇAMENTO!M167</f>
        <v>10694.220000000001</v>
      </c>
      <c r="F20" s="91">
        <f t="shared" si="0"/>
        <v>0.13476065291667516</v>
      </c>
      <c r="G20" s="92">
        <v>1</v>
      </c>
      <c r="H20" s="92"/>
      <c r="I20" s="166"/>
      <c r="J20" s="166"/>
      <c r="K20" s="92"/>
      <c r="L20" s="123"/>
      <c r="M20" s="84"/>
      <c r="N20" s="85"/>
      <c r="O20" s="86"/>
      <c r="P20" s="85"/>
    </row>
    <row r="21" spans="2:16" s="75" customFormat="1" ht="29.25" customHeight="1" x14ac:dyDescent="0.25">
      <c r="B21" s="114" t="s">
        <v>27</v>
      </c>
      <c r="C21" s="176" t="s">
        <v>378</v>
      </c>
      <c r="D21" s="176"/>
      <c r="E21" s="115">
        <f>ORÇAMENTO!M204</f>
        <v>12097.58</v>
      </c>
      <c r="F21" s="116">
        <f t="shared" si="0"/>
        <v>0.15244475796380766</v>
      </c>
      <c r="G21" s="117">
        <v>1</v>
      </c>
      <c r="H21" s="117"/>
      <c r="I21" s="167"/>
      <c r="J21" s="167"/>
      <c r="K21" s="117"/>
      <c r="L21" s="124"/>
      <c r="M21" s="84"/>
      <c r="N21" s="85"/>
      <c r="O21" s="86"/>
      <c r="P21" s="85"/>
    </row>
    <row r="22" spans="2:16" s="30" customFormat="1" ht="8.25" customHeight="1" thickBot="1" x14ac:dyDescent="0.3">
      <c r="C22" s="31"/>
      <c r="D22" s="31"/>
      <c r="E22" s="31"/>
      <c r="F22" s="31"/>
      <c r="G22" s="31"/>
      <c r="H22" s="31"/>
      <c r="I22" s="31"/>
      <c r="J22" s="31"/>
      <c r="K22" s="72"/>
      <c r="L22" s="72"/>
      <c r="M22" s="72"/>
      <c r="N22" s="72"/>
      <c r="O22" s="72"/>
      <c r="P22" s="73"/>
    </row>
    <row r="23" spans="2:16" s="75" customFormat="1" ht="18.75" thickBot="1" x14ac:dyDescent="0.3">
      <c r="C23" s="76"/>
      <c r="D23" s="99" t="s">
        <v>2</v>
      </c>
      <c r="E23" s="100">
        <f>SUBTOTAL(9,E17:E21)</f>
        <v>79357.14</v>
      </c>
      <c r="F23" s="76"/>
      <c r="G23" s="76"/>
      <c r="H23" s="76"/>
      <c r="I23" s="76"/>
      <c r="J23" s="76"/>
      <c r="K23" s="72"/>
      <c r="L23" s="72"/>
      <c r="M23" s="72"/>
      <c r="N23" s="72"/>
      <c r="O23" s="72"/>
      <c r="P23" s="77"/>
    </row>
    <row r="24" spans="2:16" s="30" customFormat="1" ht="8.25" customHeight="1" x14ac:dyDescent="0.25">
      <c r="C24" s="31"/>
      <c r="D24" s="31"/>
      <c r="E24" s="31"/>
      <c r="F24" s="31"/>
      <c r="G24" s="31"/>
      <c r="H24" s="31"/>
      <c r="I24" s="31"/>
      <c r="J24" s="31"/>
      <c r="K24" s="72"/>
      <c r="L24" s="72"/>
      <c r="M24" s="72"/>
      <c r="N24" s="72"/>
      <c r="O24" s="72"/>
      <c r="P24" s="73"/>
    </row>
    <row r="25" spans="2:16" s="30" customFormat="1" ht="18" x14ac:dyDescent="0.25">
      <c r="C25" s="31"/>
      <c r="D25" s="31"/>
      <c r="E25" s="163" t="s">
        <v>75</v>
      </c>
      <c r="F25" s="78" t="s">
        <v>5</v>
      </c>
      <c r="G25" s="111">
        <f>ROUND(G26/$E$23,4)</f>
        <v>0.54039999999999999</v>
      </c>
      <c r="H25" s="111">
        <f>ROUND(H26/$E$23,4)</f>
        <v>0.45960000000000001</v>
      </c>
      <c r="I25" s="169">
        <f t="shared" ref="I25:J25" si="1">ROUND(I26/$E$23,4)</f>
        <v>0</v>
      </c>
      <c r="J25" s="169">
        <f t="shared" si="1"/>
        <v>0</v>
      </c>
      <c r="K25" s="111">
        <f>ROUND(K26/$E$23,4)</f>
        <v>0</v>
      </c>
      <c r="L25" s="111">
        <f>ROUND(L26/$E$23,4)</f>
        <v>0</v>
      </c>
      <c r="M25" s="72"/>
      <c r="N25" s="72"/>
      <c r="O25" s="72"/>
      <c r="P25" s="73"/>
    </row>
    <row r="26" spans="2:16" s="30" customFormat="1" ht="18" x14ac:dyDescent="0.25">
      <c r="C26" s="31"/>
      <c r="D26" s="31"/>
      <c r="E26" s="163"/>
      <c r="F26" s="78" t="s">
        <v>74</v>
      </c>
      <c r="G26" s="108">
        <f>ROUND(SUMPRODUCT(G18:G21,$E$18:$E$21),4)</f>
        <v>42888.08</v>
      </c>
      <c r="H26" s="108">
        <f>ROUND(SUMPRODUCT(H18:H21,$E$18:$E$21),4)</f>
        <v>36469.06</v>
      </c>
      <c r="I26" s="168">
        <f>ROUND(SUMPRODUCT(I18:I21,$E$18:$E$21),4)</f>
        <v>0</v>
      </c>
      <c r="J26" s="168"/>
      <c r="K26" s="108">
        <f>ROUND(SUMPRODUCT(K18:K21,$E$18:$E$21),4)</f>
        <v>0</v>
      </c>
      <c r="L26" s="108">
        <f>ROUND(SUMPRODUCT(L18:L21,$E$18:$E$21),4)</f>
        <v>0</v>
      </c>
      <c r="M26" s="72"/>
      <c r="N26" s="72"/>
      <c r="O26" s="72"/>
      <c r="P26" s="73"/>
    </row>
    <row r="27" spans="2:16" s="30" customFormat="1" ht="18" x14ac:dyDescent="0.25">
      <c r="C27" s="31"/>
      <c r="D27" s="31"/>
      <c r="E27" s="163" t="s">
        <v>76</v>
      </c>
      <c r="F27" s="78" t="s">
        <v>5</v>
      </c>
      <c r="G27" s="111">
        <f>G25</f>
        <v>0.54039999999999999</v>
      </c>
      <c r="H27" s="111">
        <f>G27+H25</f>
        <v>1</v>
      </c>
      <c r="I27" s="169">
        <v>1</v>
      </c>
      <c r="J27" s="169"/>
      <c r="K27" s="111">
        <f>I27+K25</f>
        <v>1</v>
      </c>
      <c r="L27" s="111">
        <f>K27+L25</f>
        <v>1</v>
      </c>
      <c r="M27" s="72"/>
      <c r="N27" s="72"/>
      <c r="O27" s="72"/>
      <c r="P27" s="73"/>
    </row>
    <row r="28" spans="2:16" s="30" customFormat="1" ht="18" x14ac:dyDescent="0.25">
      <c r="C28" s="31"/>
      <c r="D28" s="31"/>
      <c r="E28" s="163"/>
      <c r="F28" s="78" t="s">
        <v>74</v>
      </c>
      <c r="G28" s="108">
        <f>G26</f>
        <v>42888.08</v>
      </c>
      <c r="H28" s="108">
        <f>G28+H26</f>
        <v>79357.14</v>
      </c>
      <c r="I28" s="168">
        <f t="shared" ref="I28:J28" si="2">H28+I26</f>
        <v>79357.14</v>
      </c>
      <c r="J28" s="168">
        <f t="shared" si="2"/>
        <v>79357.14</v>
      </c>
      <c r="K28" s="108">
        <f>I28+K26</f>
        <v>79357.14</v>
      </c>
      <c r="L28" s="108">
        <f>K28+L26</f>
        <v>79357.14</v>
      </c>
      <c r="M28" s="72"/>
      <c r="N28" s="72"/>
      <c r="O28" s="72"/>
      <c r="P28" s="73"/>
    </row>
    <row r="29" spans="2:16" s="30" customFormat="1" ht="9" customHeight="1" x14ac:dyDescent="0.25">
      <c r="C29" s="31"/>
      <c r="D29" s="31"/>
      <c r="E29" s="31"/>
      <c r="F29" s="31"/>
      <c r="G29" s="31"/>
      <c r="H29" s="31"/>
      <c r="I29" s="31"/>
      <c r="J29" s="31"/>
      <c r="K29" s="72"/>
      <c r="L29" s="72"/>
      <c r="M29" s="72"/>
      <c r="N29" s="72"/>
      <c r="O29" s="72"/>
      <c r="P29" s="73"/>
    </row>
    <row r="30" spans="2:16" s="30" customFormat="1" ht="18" x14ac:dyDescent="0.25">
      <c r="D30" s="101"/>
      <c r="E30" s="101"/>
      <c r="F30" s="101"/>
      <c r="G30" s="101"/>
      <c r="L30" s="101"/>
      <c r="M30" s="72"/>
      <c r="N30" s="72"/>
      <c r="O30" s="72"/>
      <c r="P30" s="73"/>
    </row>
    <row r="31" spans="2:16" s="30" customFormat="1" ht="15" customHeight="1" x14ac:dyDescent="0.25">
      <c r="F31" s="31"/>
      <c r="G31" s="31"/>
      <c r="H31" s="162" t="str">
        <f>ORÇAMENTO!$B$216</f>
        <v>CORONEL VIVIDA,  9 DE JANEIRO DE 2019</v>
      </c>
      <c r="I31" s="162"/>
      <c r="J31" s="162"/>
      <c r="K31" s="162"/>
      <c r="L31" s="72"/>
      <c r="M31" s="72"/>
      <c r="N31" s="72"/>
      <c r="O31" s="72"/>
      <c r="P31" s="73"/>
    </row>
    <row r="32" spans="2:16" s="30" customFormat="1" ht="15" customHeight="1" x14ac:dyDescent="0.25">
      <c r="C32" s="101"/>
      <c r="F32" s="31"/>
      <c r="G32" s="31"/>
      <c r="H32" s="31"/>
      <c r="I32" s="31"/>
      <c r="J32" s="31"/>
      <c r="K32" s="72"/>
      <c r="L32" s="72"/>
      <c r="M32" s="72"/>
      <c r="N32" s="72"/>
      <c r="O32" s="72"/>
      <c r="P32" s="73"/>
    </row>
    <row r="33" spans="3:16" s="30" customFormat="1" ht="15" customHeight="1" x14ac:dyDescent="0.25">
      <c r="C33" s="125" t="str">
        <f>ORÇAMENTO!E219</f>
        <v>xxxxxxxxxxxxxx</v>
      </c>
      <c r="D33" s="102"/>
      <c r="E33" s="102"/>
      <c r="F33" s="31"/>
      <c r="G33" s="31"/>
      <c r="H33" s="31"/>
      <c r="I33" s="31"/>
      <c r="J33" s="31"/>
      <c r="K33" s="72"/>
      <c r="L33" s="72"/>
      <c r="M33" s="72"/>
      <c r="N33" s="72"/>
      <c r="O33" s="72"/>
      <c r="P33" s="73"/>
    </row>
    <row r="34" spans="3:16" s="30" customFormat="1" ht="15" customHeight="1" x14ac:dyDescent="0.25">
      <c r="C34" s="79" t="str">
        <f>ORÇAMENTO!E220</f>
        <v>Representante Legal / Responsável técnico</v>
      </c>
      <c r="D34" s="31"/>
      <c r="E34" s="31"/>
      <c r="F34" s="31"/>
      <c r="G34" s="31"/>
      <c r="H34" s="31"/>
      <c r="I34" s="31"/>
      <c r="J34" s="31"/>
      <c r="K34" s="72"/>
      <c r="L34" s="72"/>
      <c r="M34" s="72"/>
      <c r="N34" s="72"/>
      <c r="O34" s="72"/>
      <c r="P34" s="73"/>
    </row>
    <row r="35" spans="3:16" s="30" customFormat="1" ht="18" x14ac:dyDescent="0.25">
      <c r="C35" s="79" t="str">
        <f>ORÇAMENTO!E221</f>
        <v>Eng. Civil CREA-PR xx.xxx / D</v>
      </c>
      <c r="D35" s="31"/>
      <c r="E35" s="31"/>
      <c r="F35" s="31"/>
      <c r="G35" s="31"/>
      <c r="H35" s="31"/>
      <c r="I35" s="31"/>
      <c r="J35" s="31"/>
      <c r="K35" s="72"/>
      <c r="L35" s="72"/>
      <c r="M35" s="72"/>
      <c r="N35" s="72"/>
      <c r="O35" s="72"/>
      <c r="P35" s="73"/>
    </row>
    <row r="36" spans="3:16" s="24" customFormat="1" ht="14.25" customHeight="1" x14ac:dyDescent="0.25">
      <c r="C36" s="79" t="str">
        <f>ORÇAMENTO!E222</f>
        <v>RG nº. xxxxxxx SSP/PR</v>
      </c>
    </row>
    <row r="37" spans="3:16" s="24" customFormat="1" ht="14.25" customHeight="1" x14ac:dyDescent="0.25"/>
    <row r="38" spans="3:16" ht="14.25" hidden="1" customHeight="1" x14ac:dyDescent="0.25"/>
    <row r="39" spans="3:16" ht="14.25" hidden="1" customHeight="1" x14ac:dyDescent="0.25"/>
    <row r="40" spans="3:16" ht="14.25" hidden="1" customHeight="1" x14ac:dyDescent="0.25"/>
    <row r="41" spans="3:16" ht="14.25" hidden="1" customHeight="1" x14ac:dyDescent="0.25"/>
    <row r="42" spans="3:16" ht="14.25" hidden="1" customHeight="1" x14ac:dyDescent="0.25"/>
    <row r="43" spans="3:16" ht="14.25" hidden="1" customHeight="1" x14ac:dyDescent="0.25"/>
  </sheetData>
  <sheetProtection password="EE6F" sheet="1" objects="1" scenarios="1" selectLockedCells="1"/>
  <mergeCells count="30">
    <mergeCell ref="C17:D17"/>
    <mergeCell ref="B8:K8"/>
    <mergeCell ref="B10:C10"/>
    <mergeCell ref="B5:H5"/>
    <mergeCell ref="B6:H6"/>
    <mergeCell ref="I26:J26"/>
    <mergeCell ref="I27:J27"/>
    <mergeCell ref="B14:L14"/>
    <mergeCell ref="B2:L2"/>
    <mergeCell ref="I25:J25"/>
    <mergeCell ref="C18:D18"/>
    <mergeCell ref="C19:D19"/>
    <mergeCell ref="C20:D20"/>
    <mergeCell ref="C21:D21"/>
    <mergeCell ref="B7:K7"/>
    <mergeCell ref="B11:C11"/>
    <mergeCell ref="D11:F11"/>
    <mergeCell ref="B12:C12"/>
    <mergeCell ref="D12:F12"/>
    <mergeCell ref="C16:D16"/>
    <mergeCell ref="H31:K31"/>
    <mergeCell ref="E25:E26"/>
    <mergeCell ref="E27:E28"/>
    <mergeCell ref="I16:J16"/>
    <mergeCell ref="I17:J17"/>
    <mergeCell ref="I18:J18"/>
    <mergeCell ref="I19:J19"/>
    <mergeCell ref="I20:J20"/>
    <mergeCell ref="I21:J21"/>
    <mergeCell ref="I28:J28"/>
  </mergeCells>
  <dataValidations disablePrompts="1" count="3">
    <dataValidation type="custom" allowBlank="1" showInputMessage="1" showErrorMessage="1" errorTitle="NÚMERO" error="PREENCHA SOMENTE OS NÚMEROS" sqref="K12">
      <formula1>K12</formula1>
    </dataValidation>
    <dataValidation type="custom" allowBlank="1" showInputMessage="1" showErrorMessage="1" errorTitle="CEP" error="PREENCHA SOMENTE OS NÚMEROS" sqref="K11">
      <formula1>K11</formula1>
    </dataValidation>
    <dataValidation type="decimal" operator="lessThanOrEqual" showInputMessage="1" showErrorMessage="1" errorTitle="VALOR NÃO PERMITIDO" error="INSIRA VALORES MENORES QUE OS VALORE BASES" promptTitle="VALOR PERMITIDO" prompt="INSIRA VALOR MENOR QUE VALOR BASE" sqref="M17:M18">
      <formula1>K17</formula1>
    </dataValidation>
  </dataValidations>
  <pageMargins left="0.31496062992125984" right="0.31496062992125984" top="0.78740157480314965" bottom="0.78740157480314965" header="0.31496062992125984" footer="0.31496062992125984"/>
  <pageSetup paperSize="9" scale="89" fitToHeight="0" orientation="landscape" horizontalDpi="300" verticalDpi="300" r:id="rId1"/>
  <ignoredErrors>
    <ignoredError sqref="D11 G27:G28 H28 C33:C36 G26:H26" unlockedFormula="1"/>
    <ignoredError sqref="I26 L26" formulaRange="1"/>
    <ignoredError sqref="K26" formulaRange="1" unlockedFormula="1"/>
    <ignoredError sqref="K28"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Z108"/>
  <sheetViews>
    <sheetView showGridLines="0" zoomScaleNormal="100" zoomScaleSheetLayoutView="100" workbookViewId="0">
      <selection activeCell="J21" sqref="J21"/>
    </sheetView>
  </sheetViews>
  <sheetFormatPr defaultColWidth="0" defaultRowHeight="15" customHeight="1" zeroHeight="1" x14ac:dyDescent="0.25"/>
  <cols>
    <col min="1" max="1" width="5.7109375" style="239" customWidth="1"/>
    <col min="2" max="2" width="5.85546875" style="239" customWidth="1"/>
    <col min="3" max="3" width="12.7109375" style="239" customWidth="1"/>
    <col min="4" max="4" width="29.42578125" style="239" customWidth="1"/>
    <col min="5" max="5" width="10.42578125" style="239" bestFit="1" customWidth="1"/>
    <col min="6" max="6" width="7.140625" style="239" customWidth="1"/>
    <col min="7" max="7" width="6.7109375" style="239" customWidth="1"/>
    <col min="8" max="8" width="11.85546875" style="239" customWidth="1"/>
    <col min="9" max="9" width="13.28515625" style="239" customWidth="1"/>
    <col min="10" max="10" width="15.28515625" style="239" bestFit="1" customWidth="1"/>
    <col min="11" max="11" width="5.85546875" style="239" customWidth="1"/>
    <col min="12" max="12" width="6.85546875" style="239" customWidth="1"/>
    <col min="13" max="13" width="18" style="239" customWidth="1"/>
    <col min="14" max="14" width="52.5703125" style="239" customWidth="1"/>
    <col min="15" max="17" width="9.140625" style="239" customWidth="1"/>
    <col min="18" max="18" width="6.85546875" style="239" customWidth="1"/>
    <col min="19" max="256" width="0" style="239" hidden="1"/>
    <col min="257" max="257" width="5.7109375" style="239" hidden="1" customWidth="1"/>
    <col min="258" max="258" width="5.85546875" style="239" hidden="1" customWidth="1"/>
    <col min="259" max="259" width="8.140625" style="239" hidden="1" customWidth="1"/>
    <col min="260" max="260" width="29.42578125" style="239" hidden="1" customWidth="1"/>
    <col min="261" max="261" width="10.42578125" style="239" hidden="1" customWidth="1"/>
    <col min="262" max="262" width="7.140625" style="239" hidden="1" customWidth="1"/>
    <col min="263" max="263" width="7" style="239" hidden="1" customWidth="1"/>
    <col min="264" max="264" width="11.85546875" style="239" hidden="1" customWidth="1"/>
    <col min="265" max="265" width="13.28515625" style="239" hidden="1" customWidth="1"/>
    <col min="266" max="266" width="15.28515625" style="239" hidden="1" customWidth="1"/>
    <col min="267" max="267" width="5.85546875" style="239" hidden="1" customWidth="1"/>
    <col min="268" max="268" width="6.85546875" style="239" hidden="1" customWidth="1"/>
    <col min="269" max="269" width="18" style="239" hidden="1" customWidth="1"/>
    <col min="270" max="270" width="52.5703125" style="239" hidden="1" customWidth="1"/>
    <col min="271" max="273" width="9.140625" style="239" hidden="1" customWidth="1"/>
    <col min="274" max="274" width="6.85546875" style="239" hidden="1" customWidth="1"/>
    <col min="275" max="512" width="0" style="239" hidden="1"/>
    <col min="513" max="513" width="5.7109375" style="239" hidden="1" customWidth="1"/>
    <col min="514" max="514" width="5.85546875" style="239" hidden="1" customWidth="1"/>
    <col min="515" max="515" width="8.140625" style="239" hidden="1" customWidth="1"/>
    <col min="516" max="516" width="29.42578125" style="239" hidden="1" customWidth="1"/>
    <col min="517" max="517" width="10.42578125" style="239" hidden="1" customWidth="1"/>
    <col min="518" max="518" width="7.140625" style="239" hidden="1" customWidth="1"/>
    <col min="519" max="519" width="7" style="239" hidden="1" customWidth="1"/>
    <col min="520" max="520" width="11.85546875" style="239" hidden="1" customWidth="1"/>
    <col min="521" max="521" width="13.28515625" style="239" hidden="1" customWidth="1"/>
    <col min="522" max="522" width="15.28515625" style="239" hidden="1" customWidth="1"/>
    <col min="523" max="523" width="5.85546875" style="239" hidden="1" customWidth="1"/>
    <col min="524" max="524" width="6.85546875" style="239" hidden="1" customWidth="1"/>
    <col min="525" max="525" width="18" style="239" hidden="1" customWidth="1"/>
    <col min="526" max="526" width="52.5703125" style="239" hidden="1" customWidth="1"/>
    <col min="527" max="529" width="9.140625" style="239" hidden="1" customWidth="1"/>
    <col min="530" max="530" width="6.85546875" style="239" hidden="1" customWidth="1"/>
    <col min="531" max="768" width="0" style="239" hidden="1"/>
    <col min="769" max="769" width="5.7109375" style="239" hidden="1" customWidth="1"/>
    <col min="770" max="770" width="5.85546875" style="239" hidden="1" customWidth="1"/>
    <col min="771" max="771" width="8.140625" style="239" hidden="1" customWidth="1"/>
    <col min="772" max="772" width="29.42578125" style="239" hidden="1" customWidth="1"/>
    <col min="773" max="773" width="10.42578125" style="239" hidden="1" customWidth="1"/>
    <col min="774" max="774" width="7.140625" style="239" hidden="1" customWidth="1"/>
    <col min="775" max="775" width="7" style="239" hidden="1" customWidth="1"/>
    <col min="776" max="776" width="11.85546875" style="239" hidden="1" customWidth="1"/>
    <col min="777" max="777" width="13.28515625" style="239" hidden="1" customWidth="1"/>
    <col min="778" max="778" width="15.28515625" style="239" hidden="1" customWidth="1"/>
    <col min="779" max="779" width="5.85546875" style="239" hidden="1" customWidth="1"/>
    <col min="780" max="780" width="6.85546875" style="239" hidden="1" customWidth="1"/>
    <col min="781" max="781" width="18" style="239" hidden="1" customWidth="1"/>
    <col min="782" max="782" width="52.5703125" style="239" hidden="1" customWidth="1"/>
    <col min="783" max="785" width="9.140625" style="239" hidden="1" customWidth="1"/>
    <col min="786" max="786" width="6.85546875" style="239" hidden="1" customWidth="1"/>
    <col min="787" max="1024" width="0" style="239" hidden="1"/>
    <col min="1025" max="1025" width="5.7109375" style="239" hidden="1" customWidth="1"/>
    <col min="1026" max="1026" width="5.85546875" style="239" hidden="1" customWidth="1"/>
    <col min="1027" max="1027" width="8.140625" style="239" hidden="1" customWidth="1"/>
    <col min="1028" max="1028" width="29.42578125" style="239" hidden="1" customWidth="1"/>
    <col min="1029" max="1029" width="10.42578125" style="239" hidden="1" customWidth="1"/>
    <col min="1030" max="1030" width="7.140625" style="239" hidden="1" customWidth="1"/>
    <col min="1031" max="1031" width="7" style="239" hidden="1" customWidth="1"/>
    <col min="1032" max="1032" width="11.85546875" style="239" hidden="1" customWidth="1"/>
    <col min="1033" max="1033" width="13.28515625" style="239" hidden="1" customWidth="1"/>
    <col min="1034" max="1034" width="15.28515625" style="239" hidden="1" customWidth="1"/>
    <col min="1035" max="1035" width="5.85546875" style="239" hidden="1" customWidth="1"/>
    <col min="1036" max="1036" width="6.85546875" style="239" hidden="1" customWidth="1"/>
    <col min="1037" max="1037" width="18" style="239" hidden="1" customWidth="1"/>
    <col min="1038" max="1038" width="52.5703125" style="239" hidden="1" customWidth="1"/>
    <col min="1039" max="1041" width="9.140625" style="239" hidden="1" customWidth="1"/>
    <col min="1042" max="1042" width="6.85546875" style="239" hidden="1" customWidth="1"/>
    <col min="1043" max="1280" width="0" style="239" hidden="1"/>
    <col min="1281" max="1281" width="5.7109375" style="239" hidden="1" customWidth="1"/>
    <col min="1282" max="1282" width="5.85546875" style="239" hidden="1" customWidth="1"/>
    <col min="1283" max="1283" width="8.140625" style="239" hidden="1" customWidth="1"/>
    <col min="1284" max="1284" width="29.42578125" style="239" hidden="1" customWidth="1"/>
    <col min="1285" max="1285" width="10.42578125" style="239" hidden="1" customWidth="1"/>
    <col min="1286" max="1286" width="7.140625" style="239" hidden="1" customWidth="1"/>
    <col min="1287" max="1287" width="7" style="239" hidden="1" customWidth="1"/>
    <col min="1288" max="1288" width="11.85546875" style="239" hidden="1" customWidth="1"/>
    <col min="1289" max="1289" width="13.28515625" style="239" hidden="1" customWidth="1"/>
    <col min="1290" max="1290" width="15.28515625" style="239" hidden="1" customWidth="1"/>
    <col min="1291" max="1291" width="5.85546875" style="239" hidden="1" customWidth="1"/>
    <col min="1292" max="1292" width="6.85546875" style="239" hidden="1" customWidth="1"/>
    <col min="1293" max="1293" width="18" style="239" hidden="1" customWidth="1"/>
    <col min="1294" max="1294" width="52.5703125" style="239" hidden="1" customWidth="1"/>
    <col min="1295" max="1297" width="9.140625" style="239" hidden="1" customWidth="1"/>
    <col min="1298" max="1298" width="6.85546875" style="239" hidden="1" customWidth="1"/>
    <col min="1299" max="1536" width="0" style="239" hidden="1"/>
    <col min="1537" max="1537" width="5.7109375" style="239" hidden="1" customWidth="1"/>
    <col min="1538" max="1538" width="5.85546875" style="239" hidden="1" customWidth="1"/>
    <col min="1539" max="1539" width="8.140625" style="239" hidden="1" customWidth="1"/>
    <col min="1540" max="1540" width="29.42578125" style="239" hidden="1" customWidth="1"/>
    <col min="1541" max="1541" width="10.42578125" style="239" hidden="1" customWidth="1"/>
    <col min="1542" max="1542" width="7.140625" style="239" hidden="1" customWidth="1"/>
    <col min="1543" max="1543" width="7" style="239" hidden="1" customWidth="1"/>
    <col min="1544" max="1544" width="11.85546875" style="239" hidden="1" customWidth="1"/>
    <col min="1545" max="1545" width="13.28515625" style="239" hidden="1" customWidth="1"/>
    <col min="1546" max="1546" width="15.28515625" style="239" hidden="1" customWidth="1"/>
    <col min="1547" max="1547" width="5.85546875" style="239" hidden="1" customWidth="1"/>
    <col min="1548" max="1548" width="6.85546875" style="239" hidden="1" customWidth="1"/>
    <col min="1549" max="1549" width="18" style="239" hidden="1" customWidth="1"/>
    <col min="1550" max="1550" width="52.5703125" style="239" hidden="1" customWidth="1"/>
    <col min="1551" max="1553" width="9.140625" style="239" hidden="1" customWidth="1"/>
    <col min="1554" max="1554" width="6.85546875" style="239" hidden="1" customWidth="1"/>
    <col min="1555" max="1792" width="0" style="239" hidden="1"/>
    <col min="1793" max="1793" width="5.7109375" style="239" hidden="1" customWidth="1"/>
    <col min="1794" max="1794" width="5.85546875" style="239" hidden="1" customWidth="1"/>
    <col min="1795" max="1795" width="8.140625" style="239" hidden="1" customWidth="1"/>
    <col min="1796" max="1796" width="29.42578125" style="239" hidden="1" customWidth="1"/>
    <col min="1797" max="1797" width="10.42578125" style="239" hidden="1" customWidth="1"/>
    <col min="1798" max="1798" width="7.140625" style="239" hidden="1" customWidth="1"/>
    <col min="1799" max="1799" width="7" style="239" hidden="1" customWidth="1"/>
    <col min="1800" max="1800" width="11.85546875" style="239" hidden="1" customWidth="1"/>
    <col min="1801" max="1801" width="13.28515625" style="239" hidden="1" customWidth="1"/>
    <col min="1802" max="1802" width="15.28515625" style="239" hidden="1" customWidth="1"/>
    <col min="1803" max="1803" width="5.85546875" style="239" hidden="1" customWidth="1"/>
    <col min="1804" max="1804" width="6.85546875" style="239" hidden="1" customWidth="1"/>
    <col min="1805" max="1805" width="18" style="239" hidden="1" customWidth="1"/>
    <col min="1806" max="1806" width="52.5703125" style="239" hidden="1" customWidth="1"/>
    <col min="1807" max="1809" width="9.140625" style="239" hidden="1" customWidth="1"/>
    <col min="1810" max="1810" width="6.85546875" style="239" hidden="1" customWidth="1"/>
    <col min="1811" max="2048" width="0" style="239" hidden="1"/>
    <col min="2049" max="2049" width="5.7109375" style="239" hidden="1" customWidth="1"/>
    <col min="2050" max="2050" width="5.85546875" style="239" hidden="1" customWidth="1"/>
    <col min="2051" max="2051" width="8.140625" style="239" hidden="1" customWidth="1"/>
    <col min="2052" max="2052" width="29.42578125" style="239" hidden="1" customWidth="1"/>
    <col min="2053" max="2053" width="10.42578125" style="239" hidden="1" customWidth="1"/>
    <col min="2054" max="2054" width="7.140625" style="239" hidden="1" customWidth="1"/>
    <col min="2055" max="2055" width="7" style="239" hidden="1" customWidth="1"/>
    <col min="2056" max="2056" width="11.85546875" style="239" hidden="1" customWidth="1"/>
    <col min="2057" max="2057" width="13.28515625" style="239" hidden="1" customWidth="1"/>
    <col min="2058" max="2058" width="15.28515625" style="239" hidden="1" customWidth="1"/>
    <col min="2059" max="2059" width="5.85546875" style="239" hidden="1" customWidth="1"/>
    <col min="2060" max="2060" width="6.85546875" style="239" hidden="1" customWidth="1"/>
    <col min="2061" max="2061" width="18" style="239" hidden="1" customWidth="1"/>
    <col min="2062" max="2062" width="52.5703125" style="239" hidden="1" customWidth="1"/>
    <col min="2063" max="2065" width="9.140625" style="239" hidden="1" customWidth="1"/>
    <col min="2066" max="2066" width="6.85546875" style="239" hidden="1" customWidth="1"/>
    <col min="2067" max="2304" width="0" style="239" hidden="1"/>
    <col min="2305" max="2305" width="5.7109375" style="239" hidden="1" customWidth="1"/>
    <col min="2306" max="2306" width="5.85546875" style="239" hidden="1" customWidth="1"/>
    <col min="2307" max="2307" width="8.140625" style="239" hidden="1" customWidth="1"/>
    <col min="2308" max="2308" width="29.42578125" style="239" hidden="1" customWidth="1"/>
    <col min="2309" max="2309" width="10.42578125" style="239" hidden="1" customWidth="1"/>
    <col min="2310" max="2310" width="7.140625" style="239" hidden="1" customWidth="1"/>
    <col min="2311" max="2311" width="7" style="239" hidden="1" customWidth="1"/>
    <col min="2312" max="2312" width="11.85546875" style="239" hidden="1" customWidth="1"/>
    <col min="2313" max="2313" width="13.28515625" style="239" hidden="1" customWidth="1"/>
    <col min="2314" max="2314" width="15.28515625" style="239" hidden="1" customWidth="1"/>
    <col min="2315" max="2315" width="5.85546875" style="239" hidden="1" customWidth="1"/>
    <col min="2316" max="2316" width="6.85546875" style="239" hidden="1" customWidth="1"/>
    <col min="2317" max="2317" width="18" style="239" hidden="1" customWidth="1"/>
    <col min="2318" max="2318" width="52.5703125" style="239" hidden="1" customWidth="1"/>
    <col min="2319" max="2321" width="9.140625" style="239" hidden="1" customWidth="1"/>
    <col min="2322" max="2322" width="6.85546875" style="239" hidden="1" customWidth="1"/>
    <col min="2323" max="2560" width="0" style="239" hidden="1"/>
    <col min="2561" max="2561" width="5.7109375" style="239" hidden="1" customWidth="1"/>
    <col min="2562" max="2562" width="5.85546875" style="239" hidden="1" customWidth="1"/>
    <col min="2563" max="2563" width="8.140625" style="239" hidden="1" customWidth="1"/>
    <col min="2564" max="2564" width="29.42578125" style="239" hidden="1" customWidth="1"/>
    <col min="2565" max="2565" width="10.42578125" style="239" hidden="1" customWidth="1"/>
    <col min="2566" max="2566" width="7.140625" style="239" hidden="1" customWidth="1"/>
    <col min="2567" max="2567" width="7" style="239" hidden="1" customWidth="1"/>
    <col min="2568" max="2568" width="11.85546875" style="239" hidden="1" customWidth="1"/>
    <col min="2569" max="2569" width="13.28515625" style="239" hidden="1" customWidth="1"/>
    <col min="2570" max="2570" width="15.28515625" style="239" hidden="1" customWidth="1"/>
    <col min="2571" max="2571" width="5.85546875" style="239" hidden="1" customWidth="1"/>
    <col min="2572" max="2572" width="6.85546875" style="239" hidden="1" customWidth="1"/>
    <col min="2573" max="2573" width="18" style="239" hidden="1" customWidth="1"/>
    <col min="2574" max="2574" width="52.5703125" style="239" hidden="1" customWidth="1"/>
    <col min="2575" max="2577" width="9.140625" style="239" hidden="1" customWidth="1"/>
    <col min="2578" max="2578" width="6.85546875" style="239" hidden="1" customWidth="1"/>
    <col min="2579" max="2816" width="0" style="239" hidden="1"/>
    <col min="2817" max="2817" width="5.7109375" style="239" hidden="1" customWidth="1"/>
    <col min="2818" max="2818" width="5.85546875" style="239" hidden="1" customWidth="1"/>
    <col min="2819" max="2819" width="8.140625" style="239" hidden="1" customWidth="1"/>
    <col min="2820" max="2820" width="29.42578125" style="239" hidden="1" customWidth="1"/>
    <col min="2821" max="2821" width="10.42578125" style="239" hidden="1" customWidth="1"/>
    <col min="2822" max="2822" width="7.140625" style="239" hidden="1" customWidth="1"/>
    <col min="2823" max="2823" width="7" style="239" hidden="1" customWidth="1"/>
    <col min="2824" max="2824" width="11.85546875" style="239" hidden="1" customWidth="1"/>
    <col min="2825" max="2825" width="13.28515625" style="239" hidden="1" customWidth="1"/>
    <col min="2826" max="2826" width="15.28515625" style="239" hidden="1" customWidth="1"/>
    <col min="2827" max="2827" width="5.85546875" style="239" hidden="1" customWidth="1"/>
    <col min="2828" max="2828" width="6.85546875" style="239" hidden="1" customWidth="1"/>
    <col min="2829" max="2829" width="18" style="239" hidden="1" customWidth="1"/>
    <col min="2830" max="2830" width="52.5703125" style="239" hidden="1" customWidth="1"/>
    <col min="2831" max="2833" width="9.140625" style="239" hidden="1" customWidth="1"/>
    <col min="2834" max="2834" width="6.85546875" style="239" hidden="1" customWidth="1"/>
    <col min="2835" max="3072" width="0" style="239" hidden="1"/>
    <col min="3073" max="3073" width="5.7109375" style="239" hidden="1" customWidth="1"/>
    <col min="3074" max="3074" width="5.85546875" style="239" hidden="1" customWidth="1"/>
    <col min="3075" max="3075" width="8.140625" style="239" hidden="1" customWidth="1"/>
    <col min="3076" max="3076" width="29.42578125" style="239" hidden="1" customWidth="1"/>
    <col min="3077" max="3077" width="10.42578125" style="239" hidden="1" customWidth="1"/>
    <col min="3078" max="3078" width="7.140625" style="239" hidden="1" customWidth="1"/>
    <col min="3079" max="3079" width="7" style="239" hidden="1" customWidth="1"/>
    <col min="3080" max="3080" width="11.85546875" style="239" hidden="1" customWidth="1"/>
    <col min="3081" max="3081" width="13.28515625" style="239" hidden="1" customWidth="1"/>
    <col min="3082" max="3082" width="15.28515625" style="239" hidden="1" customWidth="1"/>
    <col min="3083" max="3083" width="5.85546875" style="239" hidden="1" customWidth="1"/>
    <col min="3084" max="3084" width="6.85546875" style="239" hidden="1" customWidth="1"/>
    <col min="3085" max="3085" width="18" style="239" hidden="1" customWidth="1"/>
    <col min="3086" max="3086" width="52.5703125" style="239" hidden="1" customWidth="1"/>
    <col min="3087" max="3089" width="9.140625" style="239" hidden="1" customWidth="1"/>
    <col min="3090" max="3090" width="6.85546875" style="239" hidden="1" customWidth="1"/>
    <col min="3091" max="3328" width="0" style="239" hidden="1"/>
    <col min="3329" max="3329" width="5.7109375" style="239" hidden="1" customWidth="1"/>
    <col min="3330" max="3330" width="5.85546875" style="239" hidden="1" customWidth="1"/>
    <col min="3331" max="3331" width="8.140625" style="239" hidden="1" customWidth="1"/>
    <col min="3332" max="3332" width="29.42578125" style="239" hidden="1" customWidth="1"/>
    <col min="3333" max="3333" width="10.42578125" style="239" hidden="1" customWidth="1"/>
    <col min="3334" max="3334" width="7.140625" style="239" hidden="1" customWidth="1"/>
    <col min="3335" max="3335" width="7" style="239" hidden="1" customWidth="1"/>
    <col min="3336" max="3336" width="11.85546875" style="239" hidden="1" customWidth="1"/>
    <col min="3337" max="3337" width="13.28515625" style="239" hidden="1" customWidth="1"/>
    <col min="3338" max="3338" width="15.28515625" style="239" hidden="1" customWidth="1"/>
    <col min="3339" max="3339" width="5.85546875" style="239" hidden="1" customWidth="1"/>
    <col min="3340" max="3340" width="6.85546875" style="239" hidden="1" customWidth="1"/>
    <col min="3341" max="3341" width="18" style="239" hidden="1" customWidth="1"/>
    <col min="3342" max="3342" width="52.5703125" style="239" hidden="1" customWidth="1"/>
    <col min="3343" max="3345" width="9.140625" style="239" hidden="1" customWidth="1"/>
    <col min="3346" max="3346" width="6.85546875" style="239" hidden="1" customWidth="1"/>
    <col min="3347" max="3584" width="0" style="239" hidden="1"/>
    <col min="3585" max="3585" width="5.7109375" style="239" hidden="1" customWidth="1"/>
    <col min="3586" max="3586" width="5.85546875" style="239" hidden="1" customWidth="1"/>
    <col min="3587" max="3587" width="8.140625" style="239" hidden="1" customWidth="1"/>
    <col min="3588" max="3588" width="29.42578125" style="239" hidden="1" customWidth="1"/>
    <col min="3589" max="3589" width="10.42578125" style="239" hidden="1" customWidth="1"/>
    <col min="3590" max="3590" width="7.140625" style="239" hidden="1" customWidth="1"/>
    <col min="3591" max="3591" width="7" style="239" hidden="1" customWidth="1"/>
    <col min="3592" max="3592" width="11.85546875" style="239" hidden="1" customWidth="1"/>
    <col min="3593" max="3593" width="13.28515625" style="239" hidden="1" customWidth="1"/>
    <col min="3594" max="3594" width="15.28515625" style="239" hidden="1" customWidth="1"/>
    <col min="3595" max="3595" width="5.85546875" style="239" hidden="1" customWidth="1"/>
    <col min="3596" max="3596" width="6.85546875" style="239" hidden="1" customWidth="1"/>
    <col min="3597" max="3597" width="18" style="239" hidden="1" customWidth="1"/>
    <col min="3598" max="3598" width="52.5703125" style="239" hidden="1" customWidth="1"/>
    <col min="3599" max="3601" width="9.140625" style="239" hidden="1" customWidth="1"/>
    <col min="3602" max="3602" width="6.85546875" style="239" hidden="1" customWidth="1"/>
    <col min="3603" max="3840" width="0" style="239" hidden="1"/>
    <col min="3841" max="3841" width="5.7109375" style="239" hidden="1" customWidth="1"/>
    <col min="3842" max="3842" width="5.85546875" style="239" hidden="1" customWidth="1"/>
    <col min="3843" max="3843" width="8.140625" style="239" hidden="1" customWidth="1"/>
    <col min="3844" max="3844" width="29.42578125" style="239" hidden="1" customWidth="1"/>
    <col min="3845" max="3845" width="10.42578125" style="239" hidden="1" customWidth="1"/>
    <col min="3846" max="3846" width="7.140625" style="239" hidden="1" customWidth="1"/>
    <col min="3847" max="3847" width="7" style="239" hidden="1" customWidth="1"/>
    <col min="3848" max="3848" width="11.85546875" style="239" hidden="1" customWidth="1"/>
    <col min="3849" max="3849" width="13.28515625" style="239" hidden="1" customWidth="1"/>
    <col min="3850" max="3850" width="15.28515625" style="239" hidden="1" customWidth="1"/>
    <col min="3851" max="3851" width="5.85546875" style="239" hidden="1" customWidth="1"/>
    <col min="3852" max="3852" width="6.85546875" style="239" hidden="1" customWidth="1"/>
    <col min="3853" max="3853" width="18" style="239" hidden="1" customWidth="1"/>
    <col min="3854" max="3854" width="52.5703125" style="239" hidden="1" customWidth="1"/>
    <col min="3855" max="3857" width="9.140625" style="239" hidden="1" customWidth="1"/>
    <col min="3858" max="3858" width="6.85546875" style="239" hidden="1" customWidth="1"/>
    <col min="3859" max="4096" width="0" style="239" hidden="1"/>
    <col min="4097" max="4097" width="5.7109375" style="239" hidden="1" customWidth="1"/>
    <col min="4098" max="4098" width="5.85546875" style="239" hidden="1" customWidth="1"/>
    <col min="4099" max="4099" width="8.140625" style="239" hidden="1" customWidth="1"/>
    <col min="4100" max="4100" width="29.42578125" style="239" hidden="1" customWidth="1"/>
    <col min="4101" max="4101" width="10.42578125" style="239" hidden="1" customWidth="1"/>
    <col min="4102" max="4102" width="7.140625" style="239" hidden="1" customWidth="1"/>
    <col min="4103" max="4103" width="7" style="239" hidden="1" customWidth="1"/>
    <col min="4104" max="4104" width="11.85546875" style="239" hidden="1" customWidth="1"/>
    <col min="4105" max="4105" width="13.28515625" style="239" hidden="1" customWidth="1"/>
    <col min="4106" max="4106" width="15.28515625" style="239" hidden="1" customWidth="1"/>
    <col min="4107" max="4107" width="5.85546875" style="239" hidden="1" customWidth="1"/>
    <col min="4108" max="4108" width="6.85546875" style="239" hidden="1" customWidth="1"/>
    <col min="4109" max="4109" width="18" style="239" hidden="1" customWidth="1"/>
    <col min="4110" max="4110" width="52.5703125" style="239" hidden="1" customWidth="1"/>
    <col min="4111" max="4113" width="9.140625" style="239" hidden="1" customWidth="1"/>
    <col min="4114" max="4114" width="6.85546875" style="239" hidden="1" customWidth="1"/>
    <col min="4115" max="4352" width="0" style="239" hidden="1"/>
    <col min="4353" max="4353" width="5.7109375" style="239" hidden="1" customWidth="1"/>
    <col min="4354" max="4354" width="5.85546875" style="239" hidden="1" customWidth="1"/>
    <col min="4355" max="4355" width="8.140625" style="239" hidden="1" customWidth="1"/>
    <col min="4356" max="4356" width="29.42578125" style="239" hidden="1" customWidth="1"/>
    <col min="4357" max="4357" width="10.42578125" style="239" hidden="1" customWidth="1"/>
    <col min="4358" max="4358" width="7.140625" style="239" hidden="1" customWidth="1"/>
    <col min="4359" max="4359" width="7" style="239" hidden="1" customWidth="1"/>
    <col min="4360" max="4360" width="11.85546875" style="239" hidden="1" customWidth="1"/>
    <col min="4361" max="4361" width="13.28515625" style="239" hidden="1" customWidth="1"/>
    <col min="4362" max="4362" width="15.28515625" style="239" hidden="1" customWidth="1"/>
    <col min="4363" max="4363" width="5.85546875" style="239" hidden="1" customWidth="1"/>
    <col min="4364" max="4364" width="6.85546875" style="239" hidden="1" customWidth="1"/>
    <col min="4365" max="4365" width="18" style="239" hidden="1" customWidth="1"/>
    <col min="4366" max="4366" width="52.5703125" style="239" hidden="1" customWidth="1"/>
    <col min="4367" max="4369" width="9.140625" style="239" hidden="1" customWidth="1"/>
    <col min="4370" max="4370" width="6.85546875" style="239" hidden="1" customWidth="1"/>
    <col min="4371" max="4608" width="0" style="239" hidden="1"/>
    <col min="4609" max="4609" width="5.7109375" style="239" hidden="1" customWidth="1"/>
    <col min="4610" max="4610" width="5.85546875" style="239" hidden="1" customWidth="1"/>
    <col min="4611" max="4611" width="8.140625" style="239" hidden="1" customWidth="1"/>
    <col min="4612" max="4612" width="29.42578125" style="239" hidden="1" customWidth="1"/>
    <col min="4613" max="4613" width="10.42578125" style="239" hidden="1" customWidth="1"/>
    <col min="4614" max="4614" width="7.140625" style="239" hidden="1" customWidth="1"/>
    <col min="4615" max="4615" width="7" style="239" hidden="1" customWidth="1"/>
    <col min="4616" max="4616" width="11.85546875" style="239" hidden="1" customWidth="1"/>
    <col min="4617" max="4617" width="13.28515625" style="239" hidden="1" customWidth="1"/>
    <col min="4618" max="4618" width="15.28515625" style="239" hidden="1" customWidth="1"/>
    <col min="4619" max="4619" width="5.85546875" style="239" hidden="1" customWidth="1"/>
    <col min="4620" max="4620" width="6.85546875" style="239" hidden="1" customWidth="1"/>
    <col min="4621" max="4621" width="18" style="239" hidden="1" customWidth="1"/>
    <col min="4622" max="4622" width="52.5703125" style="239" hidden="1" customWidth="1"/>
    <col min="4623" max="4625" width="9.140625" style="239" hidden="1" customWidth="1"/>
    <col min="4626" max="4626" width="6.85546875" style="239" hidden="1" customWidth="1"/>
    <col min="4627" max="4864" width="0" style="239" hidden="1"/>
    <col min="4865" max="4865" width="5.7109375" style="239" hidden="1" customWidth="1"/>
    <col min="4866" max="4866" width="5.85546875" style="239" hidden="1" customWidth="1"/>
    <col min="4867" max="4867" width="8.140625" style="239" hidden="1" customWidth="1"/>
    <col min="4868" max="4868" width="29.42578125" style="239" hidden="1" customWidth="1"/>
    <col min="4869" max="4869" width="10.42578125" style="239" hidden="1" customWidth="1"/>
    <col min="4870" max="4870" width="7.140625" style="239" hidden="1" customWidth="1"/>
    <col min="4871" max="4871" width="7" style="239" hidden="1" customWidth="1"/>
    <col min="4872" max="4872" width="11.85546875" style="239" hidden="1" customWidth="1"/>
    <col min="4873" max="4873" width="13.28515625" style="239" hidden="1" customWidth="1"/>
    <col min="4874" max="4874" width="15.28515625" style="239" hidden="1" customWidth="1"/>
    <col min="4875" max="4875" width="5.85546875" style="239" hidden="1" customWidth="1"/>
    <col min="4876" max="4876" width="6.85546875" style="239" hidden="1" customWidth="1"/>
    <col min="4877" max="4877" width="18" style="239" hidden="1" customWidth="1"/>
    <col min="4878" max="4878" width="52.5703125" style="239" hidden="1" customWidth="1"/>
    <col min="4879" max="4881" width="9.140625" style="239" hidden="1" customWidth="1"/>
    <col min="4882" max="4882" width="6.85546875" style="239" hidden="1" customWidth="1"/>
    <col min="4883" max="5120" width="0" style="239" hidden="1"/>
    <col min="5121" max="5121" width="5.7109375" style="239" hidden="1" customWidth="1"/>
    <col min="5122" max="5122" width="5.85546875" style="239" hidden="1" customWidth="1"/>
    <col min="5123" max="5123" width="8.140625" style="239" hidden="1" customWidth="1"/>
    <col min="5124" max="5124" width="29.42578125" style="239" hidden="1" customWidth="1"/>
    <col min="5125" max="5125" width="10.42578125" style="239" hidden="1" customWidth="1"/>
    <col min="5126" max="5126" width="7.140625" style="239" hidden="1" customWidth="1"/>
    <col min="5127" max="5127" width="7" style="239" hidden="1" customWidth="1"/>
    <col min="5128" max="5128" width="11.85546875" style="239" hidden="1" customWidth="1"/>
    <col min="5129" max="5129" width="13.28515625" style="239" hidden="1" customWidth="1"/>
    <col min="5130" max="5130" width="15.28515625" style="239" hidden="1" customWidth="1"/>
    <col min="5131" max="5131" width="5.85546875" style="239" hidden="1" customWidth="1"/>
    <col min="5132" max="5132" width="6.85546875" style="239" hidden="1" customWidth="1"/>
    <col min="5133" max="5133" width="18" style="239" hidden="1" customWidth="1"/>
    <col min="5134" max="5134" width="52.5703125" style="239" hidden="1" customWidth="1"/>
    <col min="5135" max="5137" width="9.140625" style="239" hidden="1" customWidth="1"/>
    <col min="5138" max="5138" width="6.85546875" style="239" hidden="1" customWidth="1"/>
    <col min="5139" max="5376" width="0" style="239" hidden="1"/>
    <col min="5377" max="5377" width="5.7109375" style="239" hidden="1" customWidth="1"/>
    <col min="5378" max="5378" width="5.85546875" style="239" hidden="1" customWidth="1"/>
    <col min="5379" max="5379" width="8.140625" style="239" hidden="1" customWidth="1"/>
    <col min="5380" max="5380" width="29.42578125" style="239" hidden="1" customWidth="1"/>
    <col min="5381" max="5381" width="10.42578125" style="239" hidden="1" customWidth="1"/>
    <col min="5382" max="5382" width="7.140625" style="239" hidden="1" customWidth="1"/>
    <col min="5383" max="5383" width="7" style="239" hidden="1" customWidth="1"/>
    <col min="5384" max="5384" width="11.85546875" style="239" hidden="1" customWidth="1"/>
    <col min="5385" max="5385" width="13.28515625" style="239" hidden="1" customWidth="1"/>
    <col min="5386" max="5386" width="15.28515625" style="239" hidden="1" customWidth="1"/>
    <col min="5387" max="5387" width="5.85546875" style="239" hidden="1" customWidth="1"/>
    <col min="5388" max="5388" width="6.85546875" style="239" hidden="1" customWidth="1"/>
    <col min="5389" max="5389" width="18" style="239" hidden="1" customWidth="1"/>
    <col min="5390" max="5390" width="52.5703125" style="239" hidden="1" customWidth="1"/>
    <col min="5391" max="5393" width="9.140625" style="239" hidden="1" customWidth="1"/>
    <col min="5394" max="5394" width="6.85546875" style="239" hidden="1" customWidth="1"/>
    <col min="5395" max="5632" width="0" style="239" hidden="1"/>
    <col min="5633" max="5633" width="5.7109375" style="239" hidden="1" customWidth="1"/>
    <col min="5634" max="5634" width="5.85546875" style="239" hidden="1" customWidth="1"/>
    <col min="5635" max="5635" width="8.140625" style="239" hidden="1" customWidth="1"/>
    <col min="5636" max="5636" width="29.42578125" style="239" hidden="1" customWidth="1"/>
    <col min="5637" max="5637" width="10.42578125" style="239" hidden="1" customWidth="1"/>
    <col min="5638" max="5638" width="7.140625" style="239" hidden="1" customWidth="1"/>
    <col min="5639" max="5639" width="7" style="239" hidden="1" customWidth="1"/>
    <col min="5640" max="5640" width="11.85546875" style="239" hidden="1" customWidth="1"/>
    <col min="5641" max="5641" width="13.28515625" style="239" hidden="1" customWidth="1"/>
    <col min="5642" max="5642" width="15.28515625" style="239" hidden="1" customWidth="1"/>
    <col min="5643" max="5643" width="5.85546875" style="239" hidden="1" customWidth="1"/>
    <col min="5644" max="5644" width="6.85546875" style="239" hidden="1" customWidth="1"/>
    <col min="5645" max="5645" width="18" style="239" hidden="1" customWidth="1"/>
    <col min="5646" max="5646" width="52.5703125" style="239" hidden="1" customWidth="1"/>
    <col min="5647" max="5649" width="9.140625" style="239" hidden="1" customWidth="1"/>
    <col min="5650" max="5650" width="6.85546875" style="239" hidden="1" customWidth="1"/>
    <col min="5651" max="5888" width="0" style="239" hidden="1"/>
    <col min="5889" max="5889" width="5.7109375" style="239" hidden="1" customWidth="1"/>
    <col min="5890" max="5890" width="5.85546875" style="239" hidden="1" customWidth="1"/>
    <col min="5891" max="5891" width="8.140625" style="239" hidden="1" customWidth="1"/>
    <col min="5892" max="5892" width="29.42578125" style="239" hidden="1" customWidth="1"/>
    <col min="5893" max="5893" width="10.42578125" style="239" hidden="1" customWidth="1"/>
    <col min="5894" max="5894" width="7.140625" style="239" hidden="1" customWidth="1"/>
    <col min="5895" max="5895" width="7" style="239" hidden="1" customWidth="1"/>
    <col min="5896" max="5896" width="11.85546875" style="239" hidden="1" customWidth="1"/>
    <col min="5897" max="5897" width="13.28515625" style="239" hidden="1" customWidth="1"/>
    <col min="5898" max="5898" width="15.28515625" style="239" hidden="1" customWidth="1"/>
    <col min="5899" max="5899" width="5.85546875" style="239" hidden="1" customWidth="1"/>
    <col min="5900" max="5900" width="6.85546875" style="239" hidden="1" customWidth="1"/>
    <col min="5901" max="5901" width="18" style="239" hidden="1" customWidth="1"/>
    <col min="5902" max="5902" width="52.5703125" style="239" hidden="1" customWidth="1"/>
    <col min="5903" max="5905" width="9.140625" style="239" hidden="1" customWidth="1"/>
    <col min="5906" max="5906" width="6.85546875" style="239" hidden="1" customWidth="1"/>
    <col min="5907" max="6144" width="0" style="239" hidden="1"/>
    <col min="6145" max="6145" width="5.7109375" style="239" hidden="1" customWidth="1"/>
    <col min="6146" max="6146" width="5.85546875" style="239" hidden="1" customWidth="1"/>
    <col min="6147" max="6147" width="8.140625" style="239" hidden="1" customWidth="1"/>
    <col min="6148" max="6148" width="29.42578125" style="239" hidden="1" customWidth="1"/>
    <col min="6149" max="6149" width="10.42578125" style="239" hidden="1" customWidth="1"/>
    <col min="6150" max="6150" width="7.140625" style="239" hidden="1" customWidth="1"/>
    <col min="6151" max="6151" width="7" style="239" hidden="1" customWidth="1"/>
    <col min="6152" max="6152" width="11.85546875" style="239" hidden="1" customWidth="1"/>
    <col min="6153" max="6153" width="13.28515625" style="239" hidden="1" customWidth="1"/>
    <col min="6154" max="6154" width="15.28515625" style="239" hidden="1" customWidth="1"/>
    <col min="6155" max="6155" width="5.85546875" style="239" hidden="1" customWidth="1"/>
    <col min="6156" max="6156" width="6.85546875" style="239" hidden="1" customWidth="1"/>
    <col min="6157" max="6157" width="18" style="239" hidden="1" customWidth="1"/>
    <col min="6158" max="6158" width="52.5703125" style="239" hidden="1" customWidth="1"/>
    <col min="6159" max="6161" width="9.140625" style="239" hidden="1" customWidth="1"/>
    <col min="6162" max="6162" width="6.85546875" style="239" hidden="1" customWidth="1"/>
    <col min="6163" max="6400" width="0" style="239" hidden="1"/>
    <col min="6401" max="6401" width="5.7109375" style="239" hidden="1" customWidth="1"/>
    <col min="6402" max="6402" width="5.85546875" style="239" hidden="1" customWidth="1"/>
    <col min="6403" max="6403" width="8.140625" style="239" hidden="1" customWidth="1"/>
    <col min="6404" max="6404" width="29.42578125" style="239" hidden="1" customWidth="1"/>
    <col min="6405" max="6405" width="10.42578125" style="239" hidden="1" customWidth="1"/>
    <col min="6406" max="6406" width="7.140625" style="239" hidden="1" customWidth="1"/>
    <col min="6407" max="6407" width="7" style="239" hidden="1" customWidth="1"/>
    <col min="6408" max="6408" width="11.85546875" style="239" hidden="1" customWidth="1"/>
    <col min="6409" max="6409" width="13.28515625" style="239" hidden="1" customWidth="1"/>
    <col min="6410" max="6410" width="15.28515625" style="239" hidden="1" customWidth="1"/>
    <col min="6411" max="6411" width="5.85546875" style="239" hidden="1" customWidth="1"/>
    <col min="6412" max="6412" width="6.85546875" style="239" hidden="1" customWidth="1"/>
    <col min="6413" max="6413" width="18" style="239" hidden="1" customWidth="1"/>
    <col min="6414" max="6414" width="52.5703125" style="239" hidden="1" customWidth="1"/>
    <col min="6415" max="6417" width="9.140625" style="239" hidden="1" customWidth="1"/>
    <col min="6418" max="6418" width="6.85546875" style="239" hidden="1" customWidth="1"/>
    <col min="6419" max="6656" width="0" style="239" hidden="1"/>
    <col min="6657" max="6657" width="5.7109375" style="239" hidden="1" customWidth="1"/>
    <col min="6658" max="6658" width="5.85546875" style="239" hidden="1" customWidth="1"/>
    <col min="6659" max="6659" width="8.140625" style="239" hidden="1" customWidth="1"/>
    <col min="6660" max="6660" width="29.42578125" style="239" hidden="1" customWidth="1"/>
    <col min="6661" max="6661" width="10.42578125" style="239" hidden="1" customWidth="1"/>
    <col min="6662" max="6662" width="7.140625" style="239" hidden="1" customWidth="1"/>
    <col min="6663" max="6663" width="7" style="239" hidden="1" customWidth="1"/>
    <col min="6664" max="6664" width="11.85546875" style="239" hidden="1" customWidth="1"/>
    <col min="6665" max="6665" width="13.28515625" style="239" hidden="1" customWidth="1"/>
    <col min="6666" max="6666" width="15.28515625" style="239" hidden="1" customWidth="1"/>
    <col min="6667" max="6667" width="5.85546875" style="239" hidden="1" customWidth="1"/>
    <col min="6668" max="6668" width="6.85546875" style="239" hidden="1" customWidth="1"/>
    <col min="6669" max="6669" width="18" style="239" hidden="1" customWidth="1"/>
    <col min="6670" max="6670" width="52.5703125" style="239" hidden="1" customWidth="1"/>
    <col min="6671" max="6673" width="9.140625" style="239" hidden="1" customWidth="1"/>
    <col min="6674" max="6674" width="6.85546875" style="239" hidden="1" customWidth="1"/>
    <col min="6675" max="6912" width="0" style="239" hidden="1"/>
    <col min="6913" max="6913" width="5.7109375" style="239" hidden="1" customWidth="1"/>
    <col min="6914" max="6914" width="5.85546875" style="239" hidden="1" customWidth="1"/>
    <col min="6915" max="6915" width="8.140625" style="239" hidden="1" customWidth="1"/>
    <col min="6916" max="6916" width="29.42578125" style="239" hidden="1" customWidth="1"/>
    <col min="6917" max="6917" width="10.42578125" style="239" hidden="1" customWidth="1"/>
    <col min="6918" max="6918" width="7.140625" style="239" hidden="1" customWidth="1"/>
    <col min="6919" max="6919" width="7" style="239" hidden="1" customWidth="1"/>
    <col min="6920" max="6920" width="11.85546875" style="239" hidden="1" customWidth="1"/>
    <col min="6921" max="6921" width="13.28515625" style="239" hidden="1" customWidth="1"/>
    <col min="6922" max="6922" width="15.28515625" style="239" hidden="1" customWidth="1"/>
    <col min="6923" max="6923" width="5.85546875" style="239" hidden="1" customWidth="1"/>
    <col min="6924" max="6924" width="6.85546875" style="239" hidden="1" customWidth="1"/>
    <col min="6925" max="6925" width="18" style="239" hidden="1" customWidth="1"/>
    <col min="6926" max="6926" width="52.5703125" style="239" hidden="1" customWidth="1"/>
    <col min="6927" max="6929" width="9.140625" style="239" hidden="1" customWidth="1"/>
    <col min="6930" max="6930" width="6.85546875" style="239" hidden="1" customWidth="1"/>
    <col min="6931" max="7168" width="0" style="239" hidden="1"/>
    <col min="7169" max="7169" width="5.7109375" style="239" hidden="1" customWidth="1"/>
    <col min="7170" max="7170" width="5.85546875" style="239" hidden="1" customWidth="1"/>
    <col min="7171" max="7171" width="8.140625" style="239" hidden="1" customWidth="1"/>
    <col min="7172" max="7172" width="29.42578125" style="239" hidden="1" customWidth="1"/>
    <col min="7173" max="7173" width="10.42578125" style="239" hidden="1" customWidth="1"/>
    <col min="7174" max="7174" width="7.140625" style="239" hidden="1" customWidth="1"/>
    <col min="7175" max="7175" width="7" style="239" hidden="1" customWidth="1"/>
    <col min="7176" max="7176" width="11.85546875" style="239" hidden="1" customWidth="1"/>
    <col min="7177" max="7177" width="13.28515625" style="239" hidden="1" customWidth="1"/>
    <col min="7178" max="7178" width="15.28515625" style="239" hidden="1" customWidth="1"/>
    <col min="7179" max="7179" width="5.85546875" style="239" hidden="1" customWidth="1"/>
    <col min="7180" max="7180" width="6.85546875" style="239" hidden="1" customWidth="1"/>
    <col min="7181" max="7181" width="18" style="239" hidden="1" customWidth="1"/>
    <col min="7182" max="7182" width="52.5703125" style="239" hidden="1" customWidth="1"/>
    <col min="7183" max="7185" width="9.140625" style="239" hidden="1" customWidth="1"/>
    <col min="7186" max="7186" width="6.85546875" style="239" hidden="1" customWidth="1"/>
    <col min="7187" max="7424" width="0" style="239" hidden="1"/>
    <col min="7425" max="7425" width="5.7109375" style="239" hidden="1" customWidth="1"/>
    <col min="7426" max="7426" width="5.85546875" style="239" hidden="1" customWidth="1"/>
    <col min="7427" max="7427" width="8.140625" style="239" hidden="1" customWidth="1"/>
    <col min="7428" max="7428" width="29.42578125" style="239" hidden="1" customWidth="1"/>
    <col min="7429" max="7429" width="10.42578125" style="239" hidden="1" customWidth="1"/>
    <col min="7430" max="7430" width="7.140625" style="239" hidden="1" customWidth="1"/>
    <col min="7431" max="7431" width="7" style="239" hidden="1" customWidth="1"/>
    <col min="7432" max="7432" width="11.85546875" style="239" hidden="1" customWidth="1"/>
    <col min="7433" max="7433" width="13.28515625" style="239" hidden="1" customWidth="1"/>
    <col min="7434" max="7434" width="15.28515625" style="239" hidden="1" customWidth="1"/>
    <col min="7435" max="7435" width="5.85546875" style="239" hidden="1" customWidth="1"/>
    <col min="7436" max="7436" width="6.85546875" style="239" hidden="1" customWidth="1"/>
    <col min="7437" max="7437" width="18" style="239" hidden="1" customWidth="1"/>
    <col min="7438" max="7438" width="52.5703125" style="239" hidden="1" customWidth="1"/>
    <col min="7439" max="7441" width="9.140625" style="239" hidden="1" customWidth="1"/>
    <col min="7442" max="7442" width="6.85546875" style="239" hidden="1" customWidth="1"/>
    <col min="7443" max="7680" width="0" style="239" hidden="1"/>
    <col min="7681" max="7681" width="5.7109375" style="239" hidden="1" customWidth="1"/>
    <col min="7682" max="7682" width="5.85546875" style="239" hidden="1" customWidth="1"/>
    <col min="7683" max="7683" width="8.140625" style="239" hidden="1" customWidth="1"/>
    <col min="7684" max="7684" width="29.42578125" style="239" hidden="1" customWidth="1"/>
    <col min="7685" max="7685" width="10.42578125" style="239" hidden="1" customWidth="1"/>
    <col min="7686" max="7686" width="7.140625" style="239" hidden="1" customWidth="1"/>
    <col min="7687" max="7687" width="7" style="239" hidden="1" customWidth="1"/>
    <col min="7688" max="7688" width="11.85546875" style="239" hidden="1" customWidth="1"/>
    <col min="7689" max="7689" width="13.28515625" style="239" hidden="1" customWidth="1"/>
    <col min="7690" max="7690" width="15.28515625" style="239" hidden="1" customWidth="1"/>
    <col min="7691" max="7691" width="5.85546875" style="239" hidden="1" customWidth="1"/>
    <col min="7692" max="7692" width="6.85546875" style="239" hidden="1" customWidth="1"/>
    <col min="7693" max="7693" width="18" style="239" hidden="1" customWidth="1"/>
    <col min="7694" max="7694" width="52.5703125" style="239" hidden="1" customWidth="1"/>
    <col min="7695" max="7697" width="9.140625" style="239" hidden="1" customWidth="1"/>
    <col min="7698" max="7698" width="6.85546875" style="239" hidden="1" customWidth="1"/>
    <col min="7699" max="7936" width="0" style="239" hidden="1"/>
    <col min="7937" max="7937" width="5.7109375" style="239" hidden="1" customWidth="1"/>
    <col min="7938" max="7938" width="5.85546875" style="239" hidden="1" customWidth="1"/>
    <col min="7939" max="7939" width="8.140625" style="239" hidden="1" customWidth="1"/>
    <col min="7940" max="7940" width="29.42578125" style="239" hidden="1" customWidth="1"/>
    <col min="7941" max="7941" width="10.42578125" style="239" hidden="1" customWidth="1"/>
    <col min="7942" max="7942" width="7.140625" style="239" hidden="1" customWidth="1"/>
    <col min="7943" max="7943" width="7" style="239" hidden="1" customWidth="1"/>
    <col min="7944" max="7944" width="11.85546875" style="239" hidden="1" customWidth="1"/>
    <col min="7945" max="7945" width="13.28515625" style="239" hidden="1" customWidth="1"/>
    <col min="7946" max="7946" width="15.28515625" style="239" hidden="1" customWidth="1"/>
    <col min="7947" max="7947" width="5.85546875" style="239" hidden="1" customWidth="1"/>
    <col min="7948" max="7948" width="6.85546875" style="239" hidden="1" customWidth="1"/>
    <col min="7949" max="7949" width="18" style="239" hidden="1" customWidth="1"/>
    <col min="7950" max="7950" width="52.5703125" style="239" hidden="1" customWidth="1"/>
    <col min="7951" max="7953" width="9.140625" style="239" hidden="1" customWidth="1"/>
    <col min="7954" max="7954" width="6.85546875" style="239" hidden="1" customWidth="1"/>
    <col min="7955" max="8192" width="0" style="239" hidden="1"/>
    <col min="8193" max="8193" width="5.7109375" style="239" hidden="1" customWidth="1"/>
    <col min="8194" max="8194" width="5.85546875" style="239" hidden="1" customWidth="1"/>
    <col min="8195" max="8195" width="8.140625" style="239" hidden="1" customWidth="1"/>
    <col min="8196" max="8196" width="29.42578125" style="239" hidden="1" customWidth="1"/>
    <col min="8197" max="8197" width="10.42578125" style="239" hidden="1" customWidth="1"/>
    <col min="8198" max="8198" width="7.140625" style="239" hidden="1" customWidth="1"/>
    <col min="8199" max="8199" width="7" style="239" hidden="1" customWidth="1"/>
    <col min="8200" max="8200" width="11.85546875" style="239" hidden="1" customWidth="1"/>
    <col min="8201" max="8201" width="13.28515625" style="239" hidden="1" customWidth="1"/>
    <col min="8202" max="8202" width="15.28515625" style="239" hidden="1" customWidth="1"/>
    <col min="8203" max="8203" width="5.85546875" style="239" hidden="1" customWidth="1"/>
    <col min="8204" max="8204" width="6.85546875" style="239" hidden="1" customWidth="1"/>
    <col min="8205" max="8205" width="18" style="239" hidden="1" customWidth="1"/>
    <col min="8206" max="8206" width="52.5703125" style="239" hidden="1" customWidth="1"/>
    <col min="8207" max="8209" width="9.140625" style="239" hidden="1" customWidth="1"/>
    <col min="8210" max="8210" width="6.85546875" style="239" hidden="1" customWidth="1"/>
    <col min="8211" max="8448" width="0" style="239" hidden="1"/>
    <col min="8449" max="8449" width="5.7109375" style="239" hidden="1" customWidth="1"/>
    <col min="8450" max="8450" width="5.85546875" style="239" hidden="1" customWidth="1"/>
    <col min="8451" max="8451" width="8.140625" style="239" hidden="1" customWidth="1"/>
    <col min="8452" max="8452" width="29.42578125" style="239" hidden="1" customWidth="1"/>
    <col min="8453" max="8453" width="10.42578125" style="239" hidden="1" customWidth="1"/>
    <col min="8454" max="8454" width="7.140625" style="239" hidden="1" customWidth="1"/>
    <col min="8455" max="8455" width="7" style="239" hidden="1" customWidth="1"/>
    <col min="8456" max="8456" width="11.85546875" style="239" hidden="1" customWidth="1"/>
    <col min="8457" max="8457" width="13.28515625" style="239" hidden="1" customWidth="1"/>
    <col min="8458" max="8458" width="15.28515625" style="239" hidden="1" customWidth="1"/>
    <col min="8459" max="8459" width="5.85546875" style="239" hidden="1" customWidth="1"/>
    <col min="8460" max="8460" width="6.85546875" style="239" hidden="1" customWidth="1"/>
    <col min="8461" max="8461" width="18" style="239" hidden="1" customWidth="1"/>
    <col min="8462" max="8462" width="52.5703125" style="239" hidden="1" customWidth="1"/>
    <col min="8463" max="8465" width="9.140625" style="239" hidden="1" customWidth="1"/>
    <col min="8466" max="8466" width="6.85546875" style="239" hidden="1" customWidth="1"/>
    <col min="8467" max="8704" width="0" style="239" hidden="1"/>
    <col min="8705" max="8705" width="5.7109375" style="239" hidden="1" customWidth="1"/>
    <col min="8706" max="8706" width="5.85546875" style="239" hidden="1" customWidth="1"/>
    <col min="8707" max="8707" width="8.140625" style="239" hidden="1" customWidth="1"/>
    <col min="8708" max="8708" width="29.42578125" style="239" hidden="1" customWidth="1"/>
    <col min="8709" max="8709" width="10.42578125" style="239" hidden="1" customWidth="1"/>
    <col min="8710" max="8710" width="7.140625" style="239" hidden="1" customWidth="1"/>
    <col min="8711" max="8711" width="7" style="239" hidden="1" customWidth="1"/>
    <col min="8712" max="8712" width="11.85546875" style="239" hidden="1" customWidth="1"/>
    <col min="8713" max="8713" width="13.28515625" style="239" hidden="1" customWidth="1"/>
    <col min="8714" max="8714" width="15.28515625" style="239" hidden="1" customWidth="1"/>
    <col min="8715" max="8715" width="5.85546875" style="239" hidden="1" customWidth="1"/>
    <col min="8716" max="8716" width="6.85546875" style="239" hidden="1" customWidth="1"/>
    <col min="8717" max="8717" width="18" style="239" hidden="1" customWidth="1"/>
    <col min="8718" max="8718" width="52.5703125" style="239" hidden="1" customWidth="1"/>
    <col min="8719" max="8721" width="9.140625" style="239" hidden="1" customWidth="1"/>
    <col min="8722" max="8722" width="6.85546875" style="239" hidden="1" customWidth="1"/>
    <col min="8723" max="8960" width="0" style="239" hidden="1"/>
    <col min="8961" max="8961" width="5.7109375" style="239" hidden="1" customWidth="1"/>
    <col min="8962" max="8962" width="5.85546875" style="239" hidden="1" customWidth="1"/>
    <col min="8963" max="8963" width="8.140625" style="239" hidden="1" customWidth="1"/>
    <col min="8964" max="8964" width="29.42578125" style="239" hidden="1" customWidth="1"/>
    <col min="8965" max="8965" width="10.42578125" style="239" hidden="1" customWidth="1"/>
    <col min="8966" max="8966" width="7.140625" style="239" hidden="1" customWidth="1"/>
    <col min="8967" max="8967" width="7" style="239" hidden="1" customWidth="1"/>
    <col min="8968" max="8968" width="11.85546875" style="239" hidden="1" customWidth="1"/>
    <col min="8969" max="8969" width="13.28515625" style="239" hidden="1" customWidth="1"/>
    <col min="8970" max="8970" width="15.28515625" style="239" hidden="1" customWidth="1"/>
    <col min="8971" max="8971" width="5.85546875" style="239" hidden="1" customWidth="1"/>
    <col min="8972" max="8972" width="6.85546875" style="239" hidden="1" customWidth="1"/>
    <col min="8973" max="8973" width="18" style="239" hidden="1" customWidth="1"/>
    <col min="8974" max="8974" width="52.5703125" style="239" hidden="1" customWidth="1"/>
    <col min="8975" max="8977" width="9.140625" style="239" hidden="1" customWidth="1"/>
    <col min="8978" max="8978" width="6.85546875" style="239" hidden="1" customWidth="1"/>
    <col min="8979" max="9216" width="0" style="239" hidden="1"/>
    <col min="9217" max="9217" width="5.7109375" style="239" hidden="1" customWidth="1"/>
    <col min="9218" max="9218" width="5.85546875" style="239" hidden="1" customWidth="1"/>
    <col min="9219" max="9219" width="8.140625" style="239" hidden="1" customWidth="1"/>
    <col min="9220" max="9220" width="29.42578125" style="239" hidden="1" customWidth="1"/>
    <col min="9221" max="9221" width="10.42578125" style="239" hidden="1" customWidth="1"/>
    <col min="9222" max="9222" width="7.140625" style="239" hidden="1" customWidth="1"/>
    <col min="9223" max="9223" width="7" style="239" hidden="1" customWidth="1"/>
    <col min="9224" max="9224" width="11.85546875" style="239" hidden="1" customWidth="1"/>
    <col min="9225" max="9225" width="13.28515625" style="239" hidden="1" customWidth="1"/>
    <col min="9226" max="9226" width="15.28515625" style="239" hidden="1" customWidth="1"/>
    <col min="9227" max="9227" width="5.85546875" style="239" hidden="1" customWidth="1"/>
    <col min="9228" max="9228" width="6.85546875" style="239" hidden="1" customWidth="1"/>
    <col min="9229" max="9229" width="18" style="239" hidden="1" customWidth="1"/>
    <col min="9230" max="9230" width="52.5703125" style="239" hidden="1" customWidth="1"/>
    <col min="9231" max="9233" width="9.140625" style="239" hidden="1" customWidth="1"/>
    <col min="9234" max="9234" width="6.85546875" style="239" hidden="1" customWidth="1"/>
    <col min="9235" max="9472" width="0" style="239" hidden="1"/>
    <col min="9473" max="9473" width="5.7109375" style="239" hidden="1" customWidth="1"/>
    <col min="9474" max="9474" width="5.85546875" style="239" hidden="1" customWidth="1"/>
    <col min="9475" max="9475" width="8.140625" style="239" hidden="1" customWidth="1"/>
    <col min="9476" max="9476" width="29.42578125" style="239" hidden="1" customWidth="1"/>
    <col min="9477" max="9477" width="10.42578125" style="239" hidden="1" customWidth="1"/>
    <col min="9478" max="9478" width="7.140625" style="239" hidden="1" customWidth="1"/>
    <col min="9479" max="9479" width="7" style="239" hidden="1" customWidth="1"/>
    <col min="9480" max="9480" width="11.85546875" style="239" hidden="1" customWidth="1"/>
    <col min="9481" max="9481" width="13.28515625" style="239" hidden="1" customWidth="1"/>
    <col min="9482" max="9482" width="15.28515625" style="239" hidden="1" customWidth="1"/>
    <col min="9483" max="9483" width="5.85546875" style="239" hidden="1" customWidth="1"/>
    <col min="9484" max="9484" width="6.85546875" style="239" hidden="1" customWidth="1"/>
    <col min="9485" max="9485" width="18" style="239" hidden="1" customWidth="1"/>
    <col min="9486" max="9486" width="52.5703125" style="239" hidden="1" customWidth="1"/>
    <col min="9487" max="9489" width="9.140625" style="239" hidden="1" customWidth="1"/>
    <col min="9490" max="9490" width="6.85546875" style="239" hidden="1" customWidth="1"/>
    <col min="9491" max="9728" width="0" style="239" hidden="1"/>
    <col min="9729" max="9729" width="5.7109375" style="239" hidden="1" customWidth="1"/>
    <col min="9730" max="9730" width="5.85546875" style="239" hidden="1" customWidth="1"/>
    <col min="9731" max="9731" width="8.140625" style="239" hidden="1" customWidth="1"/>
    <col min="9732" max="9732" width="29.42578125" style="239" hidden="1" customWidth="1"/>
    <col min="9733" max="9733" width="10.42578125" style="239" hidden="1" customWidth="1"/>
    <col min="9734" max="9734" width="7.140625" style="239" hidden="1" customWidth="1"/>
    <col min="9735" max="9735" width="7" style="239" hidden="1" customWidth="1"/>
    <col min="9736" max="9736" width="11.85546875" style="239" hidden="1" customWidth="1"/>
    <col min="9737" max="9737" width="13.28515625" style="239" hidden="1" customWidth="1"/>
    <col min="9738" max="9738" width="15.28515625" style="239" hidden="1" customWidth="1"/>
    <col min="9739" max="9739" width="5.85546875" style="239" hidden="1" customWidth="1"/>
    <col min="9740" max="9740" width="6.85546875" style="239" hidden="1" customWidth="1"/>
    <col min="9741" max="9741" width="18" style="239" hidden="1" customWidth="1"/>
    <col min="9742" max="9742" width="52.5703125" style="239" hidden="1" customWidth="1"/>
    <col min="9743" max="9745" width="9.140625" style="239" hidden="1" customWidth="1"/>
    <col min="9746" max="9746" width="6.85546875" style="239" hidden="1" customWidth="1"/>
    <col min="9747" max="9984" width="0" style="239" hidden="1"/>
    <col min="9985" max="9985" width="5.7109375" style="239" hidden="1" customWidth="1"/>
    <col min="9986" max="9986" width="5.85546875" style="239" hidden="1" customWidth="1"/>
    <col min="9987" max="9987" width="8.140625" style="239" hidden="1" customWidth="1"/>
    <col min="9988" max="9988" width="29.42578125" style="239" hidden="1" customWidth="1"/>
    <col min="9989" max="9989" width="10.42578125" style="239" hidden="1" customWidth="1"/>
    <col min="9990" max="9990" width="7.140625" style="239" hidden="1" customWidth="1"/>
    <col min="9991" max="9991" width="7" style="239" hidden="1" customWidth="1"/>
    <col min="9992" max="9992" width="11.85546875" style="239" hidden="1" customWidth="1"/>
    <col min="9993" max="9993" width="13.28515625" style="239" hidden="1" customWidth="1"/>
    <col min="9994" max="9994" width="15.28515625" style="239" hidden="1" customWidth="1"/>
    <col min="9995" max="9995" width="5.85546875" style="239" hidden="1" customWidth="1"/>
    <col min="9996" max="9996" width="6.85546875" style="239" hidden="1" customWidth="1"/>
    <col min="9997" max="9997" width="18" style="239" hidden="1" customWidth="1"/>
    <col min="9998" max="9998" width="52.5703125" style="239" hidden="1" customWidth="1"/>
    <col min="9999" max="10001" width="9.140625" style="239" hidden="1" customWidth="1"/>
    <col min="10002" max="10002" width="6.85546875" style="239" hidden="1" customWidth="1"/>
    <col min="10003" max="10240" width="0" style="239" hidden="1"/>
    <col min="10241" max="10241" width="5.7109375" style="239" hidden="1" customWidth="1"/>
    <col min="10242" max="10242" width="5.85546875" style="239" hidden="1" customWidth="1"/>
    <col min="10243" max="10243" width="8.140625" style="239" hidden="1" customWidth="1"/>
    <col min="10244" max="10244" width="29.42578125" style="239" hidden="1" customWidth="1"/>
    <col min="10245" max="10245" width="10.42578125" style="239" hidden="1" customWidth="1"/>
    <col min="10246" max="10246" width="7.140625" style="239" hidden="1" customWidth="1"/>
    <col min="10247" max="10247" width="7" style="239" hidden="1" customWidth="1"/>
    <col min="10248" max="10248" width="11.85546875" style="239" hidden="1" customWidth="1"/>
    <col min="10249" max="10249" width="13.28515625" style="239" hidden="1" customWidth="1"/>
    <col min="10250" max="10250" width="15.28515625" style="239" hidden="1" customWidth="1"/>
    <col min="10251" max="10251" width="5.85546875" style="239" hidden="1" customWidth="1"/>
    <col min="10252" max="10252" width="6.85546875" style="239" hidden="1" customWidth="1"/>
    <col min="10253" max="10253" width="18" style="239" hidden="1" customWidth="1"/>
    <col min="10254" max="10254" width="52.5703125" style="239" hidden="1" customWidth="1"/>
    <col min="10255" max="10257" width="9.140625" style="239" hidden="1" customWidth="1"/>
    <col min="10258" max="10258" width="6.85546875" style="239" hidden="1" customWidth="1"/>
    <col min="10259" max="10496" width="0" style="239" hidden="1"/>
    <col min="10497" max="10497" width="5.7109375" style="239" hidden="1" customWidth="1"/>
    <col min="10498" max="10498" width="5.85546875" style="239" hidden="1" customWidth="1"/>
    <col min="10499" max="10499" width="8.140625" style="239" hidden="1" customWidth="1"/>
    <col min="10500" max="10500" width="29.42578125" style="239" hidden="1" customWidth="1"/>
    <col min="10501" max="10501" width="10.42578125" style="239" hidden="1" customWidth="1"/>
    <col min="10502" max="10502" width="7.140625" style="239" hidden="1" customWidth="1"/>
    <col min="10503" max="10503" width="7" style="239" hidden="1" customWidth="1"/>
    <col min="10504" max="10504" width="11.85546875" style="239" hidden="1" customWidth="1"/>
    <col min="10505" max="10505" width="13.28515625" style="239" hidden="1" customWidth="1"/>
    <col min="10506" max="10506" width="15.28515625" style="239" hidden="1" customWidth="1"/>
    <col min="10507" max="10507" width="5.85546875" style="239" hidden="1" customWidth="1"/>
    <col min="10508" max="10508" width="6.85546875" style="239" hidden="1" customWidth="1"/>
    <col min="10509" max="10509" width="18" style="239" hidden="1" customWidth="1"/>
    <col min="10510" max="10510" width="52.5703125" style="239" hidden="1" customWidth="1"/>
    <col min="10511" max="10513" width="9.140625" style="239" hidden="1" customWidth="1"/>
    <col min="10514" max="10514" width="6.85546875" style="239" hidden="1" customWidth="1"/>
    <col min="10515" max="10752" width="0" style="239" hidden="1"/>
    <col min="10753" max="10753" width="5.7109375" style="239" hidden="1" customWidth="1"/>
    <col min="10754" max="10754" width="5.85546875" style="239" hidden="1" customWidth="1"/>
    <col min="10755" max="10755" width="8.140625" style="239" hidden="1" customWidth="1"/>
    <col min="10756" max="10756" width="29.42578125" style="239" hidden="1" customWidth="1"/>
    <col min="10757" max="10757" width="10.42578125" style="239" hidden="1" customWidth="1"/>
    <col min="10758" max="10758" width="7.140625" style="239" hidden="1" customWidth="1"/>
    <col min="10759" max="10759" width="7" style="239" hidden="1" customWidth="1"/>
    <col min="10760" max="10760" width="11.85546875" style="239" hidden="1" customWidth="1"/>
    <col min="10761" max="10761" width="13.28515625" style="239" hidden="1" customWidth="1"/>
    <col min="10762" max="10762" width="15.28515625" style="239" hidden="1" customWidth="1"/>
    <col min="10763" max="10763" width="5.85546875" style="239" hidden="1" customWidth="1"/>
    <col min="10764" max="10764" width="6.85546875" style="239" hidden="1" customWidth="1"/>
    <col min="10765" max="10765" width="18" style="239" hidden="1" customWidth="1"/>
    <col min="10766" max="10766" width="52.5703125" style="239" hidden="1" customWidth="1"/>
    <col min="10767" max="10769" width="9.140625" style="239" hidden="1" customWidth="1"/>
    <col min="10770" max="10770" width="6.85546875" style="239" hidden="1" customWidth="1"/>
    <col min="10771" max="11008" width="0" style="239" hidden="1"/>
    <col min="11009" max="11009" width="5.7109375" style="239" hidden="1" customWidth="1"/>
    <col min="11010" max="11010" width="5.85546875" style="239" hidden="1" customWidth="1"/>
    <col min="11011" max="11011" width="8.140625" style="239" hidden="1" customWidth="1"/>
    <col min="11012" max="11012" width="29.42578125" style="239" hidden="1" customWidth="1"/>
    <col min="11013" max="11013" width="10.42578125" style="239" hidden="1" customWidth="1"/>
    <col min="11014" max="11014" width="7.140625" style="239" hidden="1" customWidth="1"/>
    <col min="11015" max="11015" width="7" style="239" hidden="1" customWidth="1"/>
    <col min="11016" max="11016" width="11.85546875" style="239" hidden="1" customWidth="1"/>
    <col min="11017" max="11017" width="13.28515625" style="239" hidden="1" customWidth="1"/>
    <col min="11018" max="11018" width="15.28515625" style="239" hidden="1" customWidth="1"/>
    <col min="11019" max="11019" width="5.85546875" style="239" hidden="1" customWidth="1"/>
    <col min="11020" max="11020" width="6.85546875" style="239" hidden="1" customWidth="1"/>
    <col min="11021" max="11021" width="18" style="239" hidden="1" customWidth="1"/>
    <col min="11022" max="11022" width="52.5703125" style="239" hidden="1" customWidth="1"/>
    <col min="11023" max="11025" width="9.140625" style="239" hidden="1" customWidth="1"/>
    <col min="11026" max="11026" width="6.85546875" style="239" hidden="1" customWidth="1"/>
    <col min="11027" max="11264" width="0" style="239" hidden="1"/>
    <col min="11265" max="11265" width="5.7109375" style="239" hidden="1" customWidth="1"/>
    <col min="11266" max="11266" width="5.85546875" style="239" hidden="1" customWidth="1"/>
    <col min="11267" max="11267" width="8.140625" style="239" hidden="1" customWidth="1"/>
    <col min="11268" max="11268" width="29.42578125" style="239" hidden="1" customWidth="1"/>
    <col min="11269" max="11269" width="10.42578125" style="239" hidden="1" customWidth="1"/>
    <col min="11270" max="11270" width="7.140625" style="239" hidden="1" customWidth="1"/>
    <col min="11271" max="11271" width="7" style="239" hidden="1" customWidth="1"/>
    <col min="11272" max="11272" width="11.85546875" style="239" hidden="1" customWidth="1"/>
    <col min="11273" max="11273" width="13.28515625" style="239" hidden="1" customWidth="1"/>
    <col min="11274" max="11274" width="15.28515625" style="239" hidden="1" customWidth="1"/>
    <col min="11275" max="11275" width="5.85546875" style="239" hidden="1" customWidth="1"/>
    <col min="11276" max="11276" width="6.85546875" style="239" hidden="1" customWidth="1"/>
    <col min="11277" max="11277" width="18" style="239" hidden="1" customWidth="1"/>
    <col min="11278" max="11278" width="52.5703125" style="239" hidden="1" customWidth="1"/>
    <col min="11279" max="11281" width="9.140625" style="239" hidden="1" customWidth="1"/>
    <col min="11282" max="11282" width="6.85546875" style="239" hidden="1" customWidth="1"/>
    <col min="11283" max="11520" width="0" style="239" hidden="1"/>
    <col min="11521" max="11521" width="5.7109375" style="239" hidden="1" customWidth="1"/>
    <col min="11522" max="11522" width="5.85546875" style="239" hidden="1" customWidth="1"/>
    <col min="11523" max="11523" width="8.140625" style="239" hidden="1" customWidth="1"/>
    <col min="11524" max="11524" width="29.42578125" style="239" hidden="1" customWidth="1"/>
    <col min="11525" max="11525" width="10.42578125" style="239" hidden="1" customWidth="1"/>
    <col min="11526" max="11526" width="7.140625" style="239" hidden="1" customWidth="1"/>
    <col min="11527" max="11527" width="7" style="239" hidden="1" customWidth="1"/>
    <col min="11528" max="11528" width="11.85546875" style="239" hidden="1" customWidth="1"/>
    <col min="11529" max="11529" width="13.28515625" style="239" hidden="1" customWidth="1"/>
    <col min="11530" max="11530" width="15.28515625" style="239" hidden="1" customWidth="1"/>
    <col min="11531" max="11531" width="5.85546875" style="239" hidden="1" customWidth="1"/>
    <col min="11532" max="11532" width="6.85546875" style="239" hidden="1" customWidth="1"/>
    <col min="11533" max="11533" width="18" style="239" hidden="1" customWidth="1"/>
    <col min="11534" max="11534" width="52.5703125" style="239" hidden="1" customWidth="1"/>
    <col min="11535" max="11537" width="9.140625" style="239" hidden="1" customWidth="1"/>
    <col min="11538" max="11538" width="6.85546875" style="239" hidden="1" customWidth="1"/>
    <col min="11539" max="11776" width="0" style="239" hidden="1"/>
    <col min="11777" max="11777" width="5.7109375" style="239" hidden="1" customWidth="1"/>
    <col min="11778" max="11778" width="5.85546875" style="239" hidden="1" customWidth="1"/>
    <col min="11779" max="11779" width="8.140625" style="239" hidden="1" customWidth="1"/>
    <col min="11780" max="11780" width="29.42578125" style="239" hidden="1" customWidth="1"/>
    <col min="11781" max="11781" width="10.42578125" style="239" hidden="1" customWidth="1"/>
    <col min="11782" max="11782" width="7.140625" style="239" hidden="1" customWidth="1"/>
    <col min="11783" max="11783" width="7" style="239" hidden="1" customWidth="1"/>
    <col min="11784" max="11784" width="11.85546875" style="239" hidden="1" customWidth="1"/>
    <col min="11785" max="11785" width="13.28515625" style="239" hidden="1" customWidth="1"/>
    <col min="11786" max="11786" width="15.28515625" style="239" hidden="1" customWidth="1"/>
    <col min="11787" max="11787" width="5.85546875" style="239" hidden="1" customWidth="1"/>
    <col min="11788" max="11788" width="6.85546875" style="239" hidden="1" customWidth="1"/>
    <col min="11789" max="11789" width="18" style="239" hidden="1" customWidth="1"/>
    <col min="11790" max="11790" width="52.5703125" style="239" hidden="1" customWidth="1"/>
    <col min="11791" max="11793" width="9.140625" style="239" hidden="1" customWidth="1"/>
    <col min="11794" max="11794" width="6.85546875" style="239" hidden="1" customWidth="1"/>
    <col min="11795" max="12032" width="0" style="239" hidden="1"/>
    <col min="12033" max="12033" width="5.7109375" style="239" hidden="1" customWidth="1"/>
    <col min="12034" max="12034" width="5.85546875" style="239" hidden="1" customWidth="1"/>
    <col min="12035" max="12035" width="8.140625" style="239" hidden="1" customWidth="1"/>
    <col min="12036" max="12036" width="29.42578125" style="239" hidden="1" customWidth="1"/>
    <col min="12037" max="12037" width="10.42578125" style="239" hidden="1" customWidth="1"/>
    <col min="12038" max="12038" width="7.140625" style="239" hidden="1" customWidth="1"/>
    <col min="12039" max="12039" width="7" style="239" hidden="1" customWidth="1"/>
    <col min="12040" max="12040" width="11.85546875" style="239" hidden="1" customWidth="1"/>
    <col min="12041" max="12041" width="13.28515625" style="239" hidden="1" customWidth="1"/>
    <col min="12042" max="12042" width="15.28515625" style="239" hidden="1" customWidth="1"/>
    <col min="12043" max="12043" width="5.85546875" style="239" hidden="1" customWidth="1"/>
    <col min="12044" max="12044" width="6.85546875" style="239" hidden="1" customWidth="1"/>
    <col min="12045" max="12045" width="18" style="239" hidden="1" customWidth="1"/>
    <col min="12046" max="12046" width="52.5703125" style="239" hidden="1" customWidth="1"/>
    <col min="12047" max="12049" width="9.140625" style="239" hidden="1" customWidth="1"/>
    <col min="12050" max="12050" width="6.85546875" style="239" hidden="1" customWidth="1"/>
    <col min="12051" max="12288" width="0" style="239" hidden="1"/>
    <col min="12289" max="12289" width="5.7109375" style="239" hidden="1" customWidth="1"/>
    <col min="12290" max="12290" width="5.85546875" style="239" hidden="1" customWidth="1"/>
    <col min="12291" max="12291" width="8.140625" style="239" hidden="1" customWidth="1"/>
    <col min="12292" max="12292" width="29.42578125" style="239" hidden="1" customWidth="1"/>
    <col min="12293" max="12293" width="10.42578125" style="239" hidden="1" customWidth="1"/>
    <col min="12294" max="12294" width="7.140625" style="239" hidden="1" customWidth="1"/>
    <col min="12295" max="12295" width="7" style="239" hidden="1" customWidth="1"/>
    <col min="12296" max="12296" width="11.85546875" style="239" hidden="1" customWidth="1"/>
    <col min="12297" max="12297" width="13.28515625" style="239" hidden="1" customWidth="1"/>
    <col min="12298" max="12298" width="15.28515625" style="239" hidden="1" customWidth="1"/>
    <col min="12299" max="12299" width="5.85546875" style="239" hidden="1" customWidth="1"/>
    <col min="12300" max="12300" width="6.85546875" style="239" hidden="1" customWidth="1"/>
    <col min="12301" max="12301" width="18" style="239" hidden="1" customWidth="1"/>
    <col min="12302" max="12302" width="52.5703125" style="239" hidden="1" customWidth="1"/>
    <col min="12303" max="12305" width="9.140625" style="239" hidden="1" customWidth="1"/>
    <col min="12306" max="12306" width="6.85546875" style="239" hidden="1" customWidth="1"/>
    <col min="12307" max="12544" width="0" style="239" hidden="1"/>
    <col min="12545" max="12545" width="5.7109375" style="239" hidden="1" customWidth="1"/>
    <col min="12546" max="12546" width="5.85546875" style="239" hidden="1" customWidth="1"/>
    <col min="12547" max="12547" width="8.140625" style="239" hidden="1" customWidth="1"/>
    <col min="12548" max="12548" width="29.42578125" style="239" hidden="1" customWidth="1"/>
    <col min="12549" max="12549" width="10.42578125" style="239" hidden="1" customWidth="1"/>
    <col min="12550" max="12550" width="7.140625" style="239" hidden="1" customWidth="1"/>
    <col min="12551" max="12551" width="7" style="239" hidden="1" customWidth="1"/>
    <col min="12552" max="12552" width="11.85546875" style="239" hidden="1" customWidth="1"/>
    <col min="12553" max="12553" width="13.28515625" style="239" hidden="1" customWidth="1"/>
    <col min="12554" max="12554" width="15.28515625" style="239" hidden="1" customWidth="1"/>
    <col min="12555" max="12555" width="5.85546875" style="239" hidden="1" customWidth="1"/>
    <col min="12556" max="12556" width="6.85546875" style="239" hidden="1" customWidth="1"/>
    <col min="12557" max="12557" width="18" style="239" hidden="1" customWidth="1"/>
    <col min="12558" max="12558" width="52.5703125" style="239" hidden="1" customWidth="1"/>
    <col min="12559" max="12561" width="9.140625" style="239" hidden="1" customWidth="1"/>
    <col min="12562" max="12562" width="6.85546875" style="239" hidden="1" customWidth="1"/>
    <col min="12563" max="12800" width="0" style="239" hidden="1"/>
    <col min="12801" max="12801" width="5.7109375" style="239" hidden="1" customWidth="1"/>
    <col min="12802" max="12802" width="5.85546875" style="239" hidden="1" customWidth="1"/>
    <col min="12803" max="12803" width="8.140625" style="239" hidden="1" customWidth="1"/>
    <col min="12804" max="12804" width="29.42578125" style="239" hidden="1" customWidth="1"/>
    <col min="12805" max="12805" width="10.42578125" style="239" hidden="1" customWidth="1"/>
    <col min="12806" max="12806" width="7.140625" style="239" hidden="1" customWidth="1"/>
    <col min="12807" max="12807" width="7" style="239" hidden="1" customWidth="1"/>
    <col min="12808" max="12808" width="11.85546875" style="239" hidden="1" customWidth="1"/>
    <col min="12809" max="12809" width="13.28515625" style="239" hidden="1" customWidth="1"/>
    <col min="12810" max="12810" width="15.28515625" style="239" hidden="1" customWidth="1"/>
    <col min="12811" max="12811" width="5.85546875" style="239" hidden="1" customWidth="1"/>
    <col min="12812" max="12812" width="6.85546875" style="239" hidden="1" customWidth="1"/>
    <col min="12813" max="12813" width="18" style="239" hidden="1" customWidth="1"/>
    <col min="12814" max="12814" width="52.5703125" style="239" hidden="1" customWidth="1"/>
    <col min="12815" max="12817" width="9.140625" style="239" hidden="1" customWidth="1"/>
    <col min="12818" max="12818" width="6.85546875" style="239" hidden="1" customWidth="1"/>
    <col min="12819" max="13056" width="0" style="239" hidden="1"/>
    <col min="13057" max="13057" width="5.7109375" style="239" hidden="1" customWidth="1"/>
    <col min="13058" max="13058" width="5.85546875" style="239" hidden="1" customWidth="1"/>
    <col min="13059" max="13059" width="8.140625" style="239" hidden="1" customWidth="1"/>
    <col min="13060" max="13060" width="29.42578125" style="239" hidden="1" customWidth="1"/>
    <col min="13061" max="13061" width="10.42578125" style="239" hidden="1" customWidth="1"/>
    <col min="13062" max="13062" width="7.140625" style="239" hidden="1" customWidth="1"/>
    <col min="13063" max="13063" width="7" style="239" hidden="1" customWidth="1"/>
    <col min="13064" max="13064" width="11.85546875" style="239" hidden="1" customWidth="1"/>
    <col min="13065" max="13065" width="13.28515625" style="239" hidden="1" customWidth="1"/>
    <col min="13066" max="13066" width="15.28515625" style="239" hidden="1" customWidth="1"/>
    <col min="13067" max="13067" width="5.85546875" style="239" hidden="1" customWidth="1"/>
    <col min="13068" max="13068" width="6.85546875" style="239" hidden="1" customWidth="1"/>
    <col min="13069" max="13069" width="18" style="239" hidden="1" customWidth="1"/>
    <col min="13070" max="13070" width="52.5703125" style="239" hidden="1" customWidth="1"/>
    <col min="13071" max="13073" width="9.140625" style="239" hidden="1" customWidth="1"/>
    <col min="13074" max="13074" width="6.85546875" style="239" hidden="1" customWidth="1"/>
    <col min="13075" max="13312" width="0" style="239" hidden="1"/>
    <col min="13313" max="13313" width="5.7109375" style="239" hidden="1" customWidth="1"/>
    <col min="13314" max="13314" width="5.85546875" style="239" hidden="1" customWidth="1"/>
    <col min="13315" max="13315" width="8.140625" style="239" hidden="1" customWidth="1"/>
    <col min="13316" max="13316" width="29.42578125" style="239" hidden="1" customWidth="1"/>
    <col min="13317" max="13317" width="10.42578125" style="239" hidden="1" customWidth="1"/>
    <col min="13318" max="13318" width="7.140625" style="239" hidden="1" customWidth="1"/>
    <col min="13319" max="13319" width="7" style="239" hidden="1" customWidth="1"/>
    <col min="13320" max="13320" width="11.85546875" style="239" hidden="1" customWidth="1"/>
    <col min="13321" max="13321" width="13.28515625" style="239" hidden="1" customWidth="1"/>
    <col min="13322" max="13322" width="15.28515625" style="239" hidden="1" customWidth="1"/>
    <col min="13323" max="13323" width="5.85546875" style="239" hidden="1" customWidth="1"/>
    <col min="13324" max="13324" width="6.85546875" style="239" hidden="1" customWidth="1"/>
    <col min="13325" max="13325" width="18" style="239" hidden="1" customWidth="1"/>
    <col min="13326" max="13326" width="52.5703125" style="239" hidden="1" customWidth="1"/>
    <col min="13327" max="13329" width="9.140625" style="239" hidden="1" customWidth="1"/>
    <col min="13330" max="13330" width="6.85546875" style="239" hidden="1" customWidth="1"/>
    <col min="13331" max="13568" width="0" style="239" hidden="1"/>
    <col min="13569" max="13569" width="5.7109375" style="239" hidden="1" customWidth="1"/>
    <col min="13570" max="13570" width="5.85546875" style="239" hidden="1" customWidth="1"/>
    <col min="13571" max="13571" width="8.140625" style="239" hidden="1" customWidth="1"/>
    <col min="13572" max="13572" width="29.42578125" style="239" hidden="1" customWidth="1"/>
    <col min="13573" max="13573" width="10.42578125" style="239" hidden="1" customWidth="1"/>
    <col min="13574" max="13574" width="7.140625" style="239" hidden="1" customWidth="1"/>
    <col min="13575" max="13575" width="7" style="239" hidden="1" customWidth="1"/>
    <col min="13576" max="13576" width="11.85546875" style="239" hidden="1" customWidth="1"/>
    <col min="13577" max="13577" width="13.28515625" style="239" hidden="1" customWidth="1"/>
    <col min="13578" max="13578" width="15.28515625" style="239" hidden="1" customWidth="1"/>
    <col min="13579" max="13579" width="5.85546875" style="239" hidden="1" customWidth="1"/>
    <col min="13580" max="13580" width="6.85546875" style="239" hidden="1" customWidth="1"/>
    <col min="13581" max="13581" width="18" style="239" hidden="1" customWidth="1"/>
    <col min="13582" max="13582" width="52.5703125" style="239" hidden="1" customWidth="1"/>
    <col min="13583" max="13585" width="9.140625" style="239" hidden="1" customWidth="1"/>
    <col min="13586" max="13586" width="6.85546875" style="239" hidden="1" customWidth="1"/>
    <col min="13587" max="13824" width="0" style="239" hidden="1"/>
    <col min="13825" max="13825" width="5.7109375" style="239" hidden="1" customWidth="1"/>
    <col min="13826" max="13826" width="5.85546875" style="239" hidden="1" customWidth="1"/>
    <col min="13827" max="13827" width="8.140625" style="239" hidden="1" customWidth="1"/>
    <col min="13828" max="13828" width="29.42578125" style="239" hidden="1" customWidth="1"/>
    <col min="13829" max="13829" width="10.42578125" style="239" hidden="1" customWidth="1"/>
    <col min="13830" max="13830" width="7.140625" style="239" hidden="1" customWidth="1"/>
    <col min="13831" max="13831" width="7" style="239" hidden="1" customWidth="1"/>
    <col min="13832" max="13832" width="11.85546875" style="239" hidden="1" customWidth="1"/>
    <col min="13833" max="13833" width="13.28515625" style="239" hidden="1" customWidth="1"/>
    <col min="13834" max="13834" width="15.28515625" style="239" hidden="1" customWidth="1"/>
    <col min="13835" max="13835" width="5.85546875" style="239" hidden="1" customWidth="1"/>
    <col min="13836" max="13836" width="6.85546875" style="239" hidden="1" customWidth="1"/>
    <col min="13837" max="13837" width="18" style="239" hidden="1" customWidth="1"/>
    <col min="13838" max="13838" width="52.5703125" style="239" hidden="1" customWidth="1"/>
    <col min="13839" max="13841" width="9.140625" style="239" hidden="1" customWidth="1"/>
    <col min="13842" max="13842" width="6.85546875" style="239" hidden="1" customWidth="1"/>
    <col min="13843" max="14080" width="0" style="239" hidden="1"/>
    <col min="14081" max="14081" width="5.7109375" style="239" hidden="1" customWidth="1"/>
    <col min="14082" max="14082" width="5.85546875" style="239" hidden="1" customWidth="1"/>
    <col min="14083" max="14083" width="8.140625" style="239" hidden="1" customWidth="1"/>
    <col min="14084" max="14084" width="29.42578125" style="239" hidden="1" customWidth="1"/>
    <col min="14085" max="14085" width="10.42578125" style="239" hidden="1" customWidth="1"/>
    <col min="14086" max="14086" width="7.140625" style="239" hidden="1" customWidth="1"/>
    <col min="14087" max="14087" width="7" style="239" hidden="1" customWidth="1"/>
    <col min="14088" max="14088" width="11.85546875" style="239" hidden="1" customWidth="1"/>
    <col min="14089" max="14089" width="13.28515625" style="239" hidden="1" customWidth="1"/>
    <col min="14090" max="14090" width="15.28515625" style="239" hidden="1" customWidth="1"/>
    <col min="14091" max="14091" width="5.85546875" style="239" hidden="1" customWidth="1"/>
    <col min="14092" max="14092" width="6.85546875" style="239" hidden="1" customWidth="1"/>
    <col min="14093" max="14093" width="18" style="239" hidden="1" customWidth="1"/>
    <col min="14094" max="14094" width="52.5703125" style="239" hidden="1" customWidth="1"/>
    <col min="14095" max="14097" width="9.140625" style="239" hidden="1" customWidth="1"/>
    <col min="14098" max="14098" width="6.85546875" style="239" hidden="1" customWidth="1"/>
    <col min="14099" max="14336" width="0" style="239" hidden="1"/>
    <col min="14337" max="14337" width="5.7109375" style="239" hidden="1" customWidth="1"/>
    <col min="14338" max="14338" width="5.85546875" style="239" hidden="1" customWidth="1"/>
    <col min="14339" max="14339" width="8.140625" style="239" hidden="1" customWidth="1"/>
    <col min="14340" max="14340" width="29.42578125" style="239" hidden="1" customWidth="1"/>
    <col min="14341" max="14341" width="10.42578125" style="239" hidden="1" customWidth="1"/>
    <col min="14342" max="14342" width="7.140625" style="239" hidden="1" customWidth="1"/>
    <col min="14343" max="14343" width="7" style="239" hidden="1" customWidth="1"/>
    <col min="14344" max="14344" width="11.85546875" style="239" hidden="1" customWidth="1"/>
    <col min="14345" max="14345" width="13.28515625" style="239" hidden="1" customWidth="1"/>
    <col min="14346" max="14346" width="15.28515625" style="239" hidden="1" customWidth="1"/>
    <col min="14347" max="14347" width="5.85546875" style="239" hidden="1" customWidth="1"/>
    <col min="14348" max="14348" width="6.85546875" style="239" hidden="1" customWidth="1"/>
    <col min="14349" max="14349" width="18" style="239" hidden="1" customWidth="1"/>
    <col min="14350" max="14350" width="52.5703125" style="239" hidden="1" customWidth="1"/>
    <col min="14351" max="14353" width="9.140625" style="239" hidden="1" customWidth="1"/>
    <col min="14354" max="14354" width="6.85546875" style="239" hidden="1" customWidth="1"/>
    <col min="14355" max="14592" width="0" style="239" hidden="1"/>
    <col min="14593" max="14593" width="5.7109375" style="239" hidden="1" customWidth="1"/>
    <col min="14594" max="14594" width="5.85546875" style="239" hidden="1" customWidth="1"/>
    <col min="14595" max="14595" width="8.140625" style="239" hidden="1" customWidth="1"/>
    <col min="14596" max="14596" width="29.42578125" style="239" hidden="1" customWidth="1"/>
    <col min="14597" max="14597" width="10.42578125" style="239" hidden="1" customWidth="1"/>
    <col min="14598" max="14598" width="7.140625" style="239" hidden="1" customWidth="1"/>
    <col min="14599" max="14599" width="7" style="239" hidden="1" customWidth="1"/>
    <col min="14600" max="14600" width="11.85546875" style="239" hidden="1" customWidth="1"/>
    <col min="14601" max="14601" width="13.28515625" style="239" hidden="1" customWidth="1"/>
    <col min="14602" max="14602" width="15.28515625" style="239" hidden="1" customWidth="1"/>
    <col min="14603" max="14603" width="5.85546875" style="239" hidden="1" customWidth="1"/>
    <col min="14604" max="14604" width="6.85546875" style="239" hidden="1" customWidth="1"/>
    <col min="14605" max="14605" width="18" style="239" hidden="1" customWidth="1"/>
    <col min="14606" max="14606" width="52.5703125" style="239" hidden="1" customWidth="1"/>
    <col min="14607" max="14609" width="9.140625" style="239" hidden="1" customWidth="1"/>
    <col min="14610" max="14610" width="6.85546875" style="239" hidden="1" customWidth="1"/>
    <col min="14611" max="14848" width="0" style="239" hidden="1"/>
    <col min="14849" max="14849" width="5.7109375" style="239" hidden="1" customWidth="1"/>
    <col min="14850" max="14850" width="5.85546875" style="239" hidden="1" customWidth="1"/>
    <col min="14851" max="14851" width="8.140625" style="239" hidden="1" customWidth="1"/>
    <col min="14852" max="14852" width="29.42578125" style="239" hidden="1" customWidth="1"/>
    <col min="14853" max="14853" width="10.42578125" style="239" hidden="1" customWidth="1"/>
    <col min="14854" max="14854" width="7.140625" style="239" hidden="1" customWidth="1"/>
    <col min="14855" max="14855" width="7" style="239" hidden="1" customWidth="1"/>
    <col min="14856" max="14856" width="11.85546875" style="239" hidden="1" customWidth="1"/>
    <col min="14857" max="14857" width="13.28515625" style="239" hidden="1" customWidth="1"/>
    <col min="14858" max="14858" width="15.28515625" style="239" hidden="1" customWidth="1"/>
    <col min="14859" max="14859" width="5.85546875" style="239" hidden="1" customWidth="1"/>
    <col min="14860" max="14860" width="6.85546875" style="239" hidden="1" customWidth="1"/>
    <col min="14861" max="14861" width="18" style="239" hidden="1" customWidth="1"/>
    <col min="14862" max="14862" width="52.5703125" style="239" hidden="1" customWidth="1"/>
    <col min="14863" max="14865" width="9.140625" style="239" hidden="1" customWidth="1"/>
    <col min="14866" max="14866" width="6.85546875" style="239" hidden="1" customWidth="1"/>
    <col min="14867" max="15104" width="0" style="239" hidden="1"/>
    <col min="15105" max="15105" width="5.7109375" style="239" hidden="1" customWidth="1"/>
    <col min="15106" max="15106" width="5.85546875" style="239" hidden="1" customWidth="1"/>
    <col min="15107" max="15107" width="8.140625" style="239" hidden="1" customWidth="1"/>
    <col min="15108" max="15108" width="29.42578125" style="239" hidden="1" customWidth="1"/>
    <col min="15109" max="15109" width="10.42578125" style="239" hidden="1" customWidth="1"/>
    <col min="15110" max="15110" width="7.140625" style="239" hidden="1" customWidth="1"/>
    <col min="15111" max="15111" width="7" style="239" hidden="1" customWidth="1"/>
    <col min="15112" max="15112" width="11.85546875" style="239" hidden="1" customWidth="1"/>
    <col min="15113" max="15113" width="13.28515625" style="239" hidden="1" customWidth="1"/>
    <col min="15114" max="15114" width="15.28515625" style="239" hidden="1" customWidth="1"/>
    <col min="15115" max="15115" width="5.85546875" style="239" hidden="1" customWidth="1"/>
    <col min="15116" max="15116" width="6.85546875" style="239" hidden="1" customWidth="1"/>
    <col min="15117" max="15117" width="18" style="239" hidden="1" customWidth="1"/>
    <col min="15118" max="15118" width="52.5703125" style="239" hidden="1" customWidth="1"/>
    <col min="15119" max="15121" width="9.140625" style="239" hidden="1" customWidth="1"/>
    <col min="15122" max="15122" width="6.85546875" style="239" hidden="1" customWidth="1"/>
    <col min="15123" max="15360" width="0" style="239" hidden="1"/>
    <col min="15361" max="15361" width="5.7109375" style="239" hidden="1" customWidth="1"/>
    <col min="15362" max="15362" width="5.85546875" style="239" hidden="1" customWidth="1"/>
    <col min="15363" max="15363" width="8.140625" style="239" hidden="1" customWidth="1"/>
    <col min="15364" max="15364" width="29.42578125" style="239" hidden="1" customWidth="1"/>
    <col min="15365" max="15365" width="10.42578125" style="239" hidden="1" customWidth="1"/>
    <col min="15366" max="15366" width="7.140625" style="239" hidden="1" customWidth="1"/>
    <col min="15367" max="15367" width="7" style="239" hidden="1" customWidth="1"/>
    <col min="15368" max="15368" width="11.85546875" style="239" hidden="1" customWidth="1"/>
    <col min="15369" max="15369" width="13.28515625" style="239" hidden="1" customWidth="1"/>
    <col min="15370" max="15370" width="15.28515625" style="239" hidden="1" customWidth="1"/>
    <col min="15371" max="15371" width="5.85546875" style="239" hidden="1" customWidth="1"/>
    <col min="15372" max="15372" width="6.85546875" style="239" hidden="1" customWidth="1"/>
    <col min="15373" max="15373" width="18" style="239" hidden="1" customWidth="1"/>
    <col min="15374" max="15374" width="52.5703125" style="239" hidden="1" customWidth="1"/>
    <col min="15375" max="15377" width="9.140625" style="239" hidden="1" customWidth="1"/>
    <col min="15378" max="15378" width="6.85546875" style="239" hidden="1" customWidth="1"/>
    <col min="15379" max="15616" width="0" style="239" hidden="1"/>
    <col min="15617" max="15617" width="5.7109375" style="239" hidden="1" customWidth="1"/>
    <col min="15618" max="15618" width="5.85546875" style="239" hidden="1" customWidth="1"/>
    <col min="15619" max="15619" width="8.140625" style="239" hidden="1" customWidth="1"/>
    <col min="15620" max="15620" width="29.42578125" style="239" hidden="1" customWidth="1"/>
    <col min="15621" max="15621" width="10.42578125" style="239" hidden="1" customWidth="1"/>
    <col min="15622" max="15622" width="7.140625" style="239" hidden="1" customWidth="1"/>
    <col min="15623" max="15623" width="7" style="239" hidden="1" customWidth="1"/>
    <col min="15624" max="15624" width="11.85546875" style="239" hidden="1" customWidth="1"/>
    <col min="15625" max="15625" width="13.28515625" style="239" hidden="1" customWidth="1"/>
    <col min="15626" max="15626" width="15.28515625" style="239" hidden="1" customWidth="1"/>
    <col min="15627" max="15627" width="5.85546875" style="239" hidden="1" customWidth="1"/>
    <col min="15628" max="15628" width="6.85546875" style="239" hidden="1" customWidth="1"/>
    <col min="15629" max="15629" width="18" style="239" hidden="1" customWidth="1"/>
    <col min="15630" max="15630" width="52.5703125" style="239" hidden="1" customWidth="1"/>
    <col min="15631" max="15633" width="9.140625" style="239" hidden="1" customWidth="1"/>
    <col min="15634" max="15634" width="6.85546875" style="239" hidden="1" customWidth="1"/>
    <col min="15635" max="15872" width="0" style="239" hidden="1"/>
    <col min="15873" max="15873" width="5.7109375" style="239" hidden="1" customWidth="1"/>
    <col min="15874" max="15874" width="5.85546875" style="239" hidden="1" customWidth="1"/>
    <col min="15875" max="15875" width="8.140625" style="239" hidden="1" customWidth="1"/>
    <col min="15876" max="15876" width="29.42578125" style="239" hidden="1" customWidth="1"/>
    <col min="15877" max="15877" width="10.42578125" style="239" hidden="1" customWidth="1"/>
    <col min="15878" max="15878" width="7.140625" style="239" hidden="1" customWidth="1"/>
    <col min="15879" max="15879" width="7" style="239" hidden="1" customWidth="1"/>
    <col min="15880" max="15880" width="11.85546875" style="239" hidden="1" customWidth="1"/>
    <col min="15881" max="15881" width="13.28515625" style="239" hidden="1" customWidth="1"/>
    <col min="15882" max="15882" width="15.28515625" style="239" hidden="1" customWidth="1"/>
    <col min="15883" max="15883" width="5.85546875" style="239" hidden="1" customWidth="1"/>
    <col min="15884" max="15884" width="6.85546875" style="239" hidden="1" customWidth="1"/>
    <col min="15885" max="15885" width="18" style="239" hidden="1" customWidth="1"/>
    <col min="15886" max="15886" width="52.5703125" style="239" hidden="1" customWidth="1"/>
    <col min="15887" max="15889" width="9.140625" style="239" hidden="1" customWidth="1"/>
    <col min="15890" max="15890" width="6.85546875" style="239" hidden="1" customWidth="1"/>
    <col min="15891" max="16128" width="0" style="239" hidden="1"/>
    <col min="16129" max="16129" width="5.7109375" style="239" hidden="1" customWidth="1"/>
    <col min="16130" max="16130" width="5.85546875" style="239" hidden="1" customWidth="1"/>
    <col min="16131" max="16131" width="8.140625" style="239" hidden="1" customWidth="1"/>
    <col min="16132" max="16132" width="29.42578125" style="239" hidden="1" customWidth="1"/>
    <col min="16133" max="16133" width="10.42578125" style="239" hidden="1" customWidth="1"/>
    <col min="16134" max="16134" width="7.140625" style="239" hidden="1" customWidth="1"/>
    <col min="16135" max="16135" width="7" style="239" hidden="1" customWidth="1"/>
    <col min="16136" max="16136" width="11.85546875" style="239" hidden="1" customWidth="1"/>
    <col min="16137" max="16137" width="13.28515625" style="239" hidden="1" customWidth="1"/>
    <col min="16138" max="16138" width="15.28515625" style="239" hidden="1" customWidth="1"/>
    <col min="16139" max="16139" width="5.85546875" style="239" hidden="1" customWidth="1"/>
    <col min="16140" max="16140" width="6.85546875" style="239" hidden="1" customWidth="1"/>
    <col min="16141" max="16141" width="18" style="239" hidden="1" customWidth="1"/>
    <col min="16142" max="16142" width="52.5703125" style="239" hidden="1" customWidth="1"/>
    <col min="16143" max="16145" width="9.140625" style="239" hidden="1" customWidth="1"/>
    <col min="16146" max="16146" width="6.85546875" style="239" hidden="1" customWidth="1"/>
    <col min="16147" max="16384" width="0" style="239" hidden="1"/>
  </cols>
  <sheetData>
    <row r="1" spans="1:12" ht="15.75" thickBot="1" x14ac:dyDescent="0.3">
      <c r="A1" s="238"/>
      <c r="B1" s="238"/>
      <c r="C1" s="238"/>
      <c r="D1" s="238"/>
      <c r="E1" s="238"/>
    </row>
    <row r="2" spans="1:12" s="24" customFormat="1" ht="23.25" customHeight="1" thickBot="1" x14ac:dyDescent="0.3">
      <c r="B2" s="144" t="s">
        <v>50</v>
      </c>
      <c r="C2" s="145"/>
      <c r="D2" s="145"/>
      <c r="E2" s="145"/>
      <c r="F2" s="145"/>
      <c r="G2" s="145"/>
      <c r="H2" s="145"/>
      <c r="I2" s="145"/>
      <c r="J2" s="145"/>
      <c r="K2" s="146"/>
      <c r="L2" s="239"/>
    </row>
    <row r="3" spans="1:12" s="24" customFormat="1" ht="8.25" customHeight="1" x14ac:dyDescent="0.25">
      <c r="B3" s="23"/>
      <c r="C3" s="23"/>
      <c r="D3" s="23"/>
      <c r="E3" s="23"/>
      <c r="F3" s="23"/>
      <c r="G3" s="23"/>
      <c r="H3" s="23"/>
      <c r="I3" s="23"/>
      <c r="J3" s="23"/>
      <c r="K3" s="23"/>
      <c r="L3" s="239"/>
    </row>
    <row r="4" spans="1:12" s="24" customFormat="1" ht="6" customHeight="1" x14ac:dyDescent="0.25">
      <c r="B4" s="23"/>
      <c r="C4" s="23"/>
      <c r="D4" s="23"/>
      <c r="E4" s="23"/>
      <c r="F4" s="23"/>
      <c r="G4" s="23"/>
      <c r="H4" s="23"/>
      <c r="I4" s="23"/>
      <c r="J4" s="23"/>
      <c r="K4" s="23"/>
      <c r="L4" s="239"/>
    </row>
    <row r="5" spans="1:12" s="25" customFormat="1" ht="18" x14ac:dyDescent="0.25">
      <c r="B5" s="160" t="s">
        <v>397</v>
      </c>
      <c r="C5" s="160"/>
      <c r="D5" s="160"/>
      <c r="E5" s="160"/>
      <c r="F5" s="160"/>
      <c r="G5" s="160"/>
      <c r="H5" s="160"/>
      <c r="I5" s="160"/>
      <c r="J5" s="160"/>
      <c r="K5" s="14"/>
      <c r="L5" s="14"/>
    </row>
    <row r="6" spans="1:12" s="25" customFormat="1" ht="4.5" customHeight="1" x14ac:dyDescent="0.25">
      <c r="B6" s="126"/>
      <c r="C6" s="126"/>
      <c r="D6" s="126"/>
      <c r="E6" s="126"/>
      <c r="F6" s="126"/>
      <c r="G6" s="126"/>
      <c r="H6" s="126"/>
      <c r="I6" s="126"/>
      <c r="J6" s="14"/>
      <c r="K6" s="14"/>
      <c r="L6" s="14"/>
    </row>
    <row r="7" spans="1:12" s="26" customFormat="1" ht="18" x14ac:dyDescent="0.25">
      <c r="B7" s="160" t="s">
        <v>71</v>
      </c>
      <c r="C7" s="160"/>
      <c r="D7" s="160"/>
      <c r="E7" s="160"/>
      <c r="F7" s="160"/>
      <c r="G7" s="160"/>
      <c r="H7" s="160"/>
      <c r="I7" s="160"/>
      <c r="J7" s="160"/>
      <c r="K7" s="14"/>
      <c r="L7" s="14"/>
    </row>
    <row r="8" spans="1:12" s="25" customFormat="1" ht="4.5" customHeight="1" x14ac:dyDescent="0.25">
      <c r="B8" s="126"/>
      <c r="C8" s="126"/>
      <c r="D8" s="126"/>
      <c r="E8" s="126"/>
      <c r="F8" s="126"/>
      <c r="G8" s="126"/>
      <c r="H8" s="126"/>
      <c r="I8" s="126"/>
      <c r="J8" s="14"/>
      <c r="K8" s="14"/>
      <c r="L8" s="14"/>
    </row>
    <row r="9" spans="1:12" s="26" customFormat="1" ht="18" x14ac:dyDescent="0.25">
      <c r="B9" s="160" t="s">
        <v>398</v>
      </c>
      <c r="C9" s="160"/>
      <c r="D9" s="160"/>
      <c r="E9" s="160"/>
      <c r="F9" s="160"/>
      <c r="G9" s="160"/>
      <c r="H9" s="160"/>
      <c r="I9" s="160"/>
      <c r="J9" s="160"/>
      <c r="K9" s="14"/>
      <c r="L9" s="14"/>
    </row>
    <row r="10" spans="1:12" s="25" customFormat="1" ht="4.5" customHeight="1" x14ac:dyDescent="0.25">
      <c r="B10" s="181"/>
      <c r="C10" s="181"/>
      <c r="D10" s="181"/>
      <c r="E10" s="181"/>
      <c r="F10" s="181"/>
      <c r="G10" s="181"/>
      <c r="H10" s="181"/>
      <c r="I10" s="15"/>
      <c r="J10" s="15"/>
      <c r="K10" s="15"/>
      <c r="L10" s="14"/>
    </row>
    <row r="11" spans="1:12" s="24" customFormat="1" ht="6" customHeight="1" x14ac:dyDescent="0.25">
      <c r="B11" s="27"/>
      <c r="C11" s="27"/>
      <c r="D11" s="27"/>
      <c r="E11" s="27"/>
      <c r="F11" s="27"/>
      <c r="G11" s="27"/>
      <c r="H11" s="27"/>
      <c r="I11" s="27"/>
      <c r="J11" s="27"/>
      <c r="K11" s="27"/>
      <c r="L11" s="14"/>
    </row>
    <row r="12" spans="1:12" s="30" customFormat="1" ht="15" customHeight="1" x14ac:dyDescent="0.25">
      <c r="B12" s="182" t="s">
        <v>52</v>
      </c>
      <c r="C12" s="182"/>
      <c r="D12" s="240" t="str">
        <f>ORÇAMENTO!D10</f>
        <v>PREFEITURA MUNICIPAL</v>
      </c>
      <c r="E12" s="240"/>
      <c r="F12" s="135" t="s">
        <v>63</v>
      </c>
      <c r="G12" s="135"/>
      <c r="H12" s="178" t="str">
        <f>ORÇAMENTO!$H$10</f>
        <v>PRAÇA ANGELO MEZZOMO</v>
      </c>
      <c r="I12" s="178"/>
      <c r="J12" s="178"/>
      <c r="L12" s="14"/>
    </row>
    <row r="13" spans="1:12" s="30" customFormat="1" ht="15.75" customHeight="1" x14ac:dyDescent="0.25">
      <c r="B13" s="182" t="s">
        <v>51</v>
      </c>
      <c r="C13" s="182"/>
      <c r="D13" s="241">
        <f>ORÇAMENTO!$D$11</f>
        <v>76995455000156</v>
      </c>
      <c r="E13" s="241"/>
      <c r="F13" s="135" t="s">
        <v>64</v>
      </c>
      <c r="G13" s="135"/>
      <c r="H13" s="127" t="str">
        <f>ORÇAMENTO!$H$11</f>
        <v>500</v>
      </c>
      <c r="I13" s="16" t="s">
        <v>67</v>
      </c>
      <c r="J13" s="70">
        <f>ORÇAMENTO!$J$11</f>
        <v>85550000</v>
      </c>
      <c r="L13" s="14"/>
    </row>
    <row r="14" spans="1:12" s="30" customFormat="1" ht="15.75" customHeight="1" x14ac:dyDescent="0.25">
      <c r="B14" s="182" t="s">
        <v>68</v>
      </c>
      <c r="C14" s="182"/>
      <c r="D14" s="242" t="str">
        <f>ORÇAMENTO!$D$12</f>
        <v>CORONEL VIVIDA</v>
      </c>
      <c r="E14" s="242"/>
      <c r="F14" s="135" t="s">
        <v>65</v>
      </c>
      <c r="G14" s="135"/>
      <c r="H14" s="127" t="str">
        <f>ORÇAMENTO!$H$12</f>
        <v>PR</v>
      </c>
      <c r="I14" s="16" t="s">
        <v>66</v>
      </c>
      <c r="J14" s="71">
        <f>ORÇAMENTO!$J$12</f>
        <v>4632328300</v>
      </c>
      <c r="L14" s="14"/>
    </row>
    <row r="15" spans="1:12" s="24" customFormat="1" ht="8.25" customHeight="1" thickBot="1" x14ac:dyDescent="0.3"/>
    <row r="16" spans="1:12" s="24" customFormat="1" ht="20.25" customHeight="1" thickBot="1" x14ac:dyDescent="0.3">
      <c r="A16" s="183"/>
      <c r="B16" s="184" t="s">
        <v>399</v>
      </c>
      <c r="C16" s="185"/>
      <c r="D16" s="186"/>
      <c r="E16" s="186"/>
      <c r="F16" s="186"/>
      <c r="G16" s="186"/>
      <c r="H16" s="186"/>
      <c r="I16" s="186"/>
      <c r="J16" s="186"/>
      <c r="K16" s="187"/>
    </row>
    <row r="17" spans="1:17" s="24" customFormat="1" ht="5.25" customHeight="1" x14ac:dyDescent="0.25">
      <c r="A17" s="183"/>
      <c r="B17" s="183"/>
      <c r="C17" s="183"/>
      <c r="D17" s="183"/>
      <c r="E17" s="183"/>
    </row>
    <row r="18" spans="1:17" s="24" customFormat="1" ht="21" customHeight="1" x14ac:dyDescent="0.25">
      <c r="A18" s="183"/>
      <c r="B18" s="142" t="s">
        <v>400</v>
      </c>
      <c r="C18" s="143"/>
      <c r="D18" s="143"/>
      <c r="E18" s="143"/>
      <c r="F18" s="143"/>
      <c r="G18" s="143"/>
      <c r="H18" s="143"/>
      <c r="I18" s="143"/>
      <c r="J18" s="143"/>
      <c r="K18" s="188"/>
    </row>
    <row r="19" spans="1:17" s="24" customFormat="1" ht="14.25" x14ac:dyDescent="0.25">
      <c r="A19" s="183"/>
      <c r="B19" s="183"/>
      <c r="C19" s="183"/>
      <c r="D19" s="183"/>
      <c r="E19" s="183"/>
      <c r="M19" s="189" t="s">
        <v>401</v>
      </c>
      <c r="N19" s="189"/>
      <c r="O19" s="189"/>
      <c r="P19" s="189"/>
      <c r="Q19" s="189"/>
    </row>
    <row r="20" spans="1:17" s="24" customFormat="1" ht="15" customHeight="1" x14ac:dyDescent="0.25">
      <c r="A20" s="183"/>
      <c r="C20" s="190" t="s">
        <v>402</v>
      </c>
      <c r="D20" s="190"/>
      <c r="E20" s="190"/>
      <c r="F20" s="190"/>
      <c r="G20" s="190"/>
      <c r="H20" s="191"/>
      <c r="I20" s="192" t="s">
        <v>403</v>
      </c>
      <c r="J20" s="193" t="s">
        <v>404</v>
      </c>
      <c r="M20" s="194" t="s">
        <v>405</v>
      </c>
      <c r="N20" s="194" t="s">
        <v>3</v>
      </c>
      <c r="O20" s="195" t="s">
        <v>406</v>
      </c>
      <c r="P20" s="195" t="s">
        <v>407</v>
      </c>
      <c r="Q20" s="195" t="s">
        <v>408</v>
      </c>
    </row>
    <row r="21" spans="1:17" s="24" customFormat="1" x14ac:dyDescent="0.25">
      <c r="A21" s="183"/>
      <c r="C21" s="196" t="s">
        <v>409</v>
      </c>
      <c r="D21" s="197"/>
      <c r="E21" s="197"/>
      <c r="F21" s="197"/>
      <c r="G21" s="197"/>
      <c r="H21" s="198"/>
      <c r="I21" s="199" t="s">
        <v>410</v>
      </c>
      <c r="J21" s="200">
        <v>3.7999999999999999E-2</v>
      </c>
      <c r="M21" s="201" t="s">
        <v>411</v>
      </c>
      <c r="N21" s="202" t="s">
        <v>409</v>
      </c>
      <c r="O21" s="203">
        <v>0.03</v>
      </c>
      <c r="P21" s="203">
        <v>0.04</v>
      </c>
      <c r="Q21" s="203">
        <v>5.5E-2</v>
      </c>
    </row>
    <row r="22" spans="1:17" s="24" customFormat="1" x14ac:dyDescent="0.25">
      <c r="A22" s="183"/>
      <c r="C22" s="204" t="s">
        <v>412</v>
      </c>
      <c r="D22" s="205"/>
      <c r="E22" s="205"/>
      <c r="F22" s="205"/>
      <c r="G22" s="205"/>
      <c r="H22" s="206"/>
      <c r="I22" s="207" t="s">
        <v>413</v>
      </c>
      <c r="J22" s="208">
        <v>3.2000000000000002E-3</v>
      </c>
      <c r="M22" s="201" t="s">
        <v>411</v>
      </c>
      <c r="N22" s="202" t="s">
        <v>412</v>
      </c>
      <c r="O22" s="203">
        <v>8.0000000000000002E-3</v>
      </c>
      <c r="P22" s="203">
        <v>8.0000000000000002E-3</v>
      </c>
      <c r="Q22" s="203">
        <v>0.01</v>
      </c>
    </row>
    <row r="23" spans="1:17" s="24" customFormat="1" x14ac:dyDescent="0.25">
      <c r="A23" s="183"/>
      <c r="C23" s="204" t="s">
        <v>414</v>
      </c>
      <c r="D23" s="205"/>
      <c r="E23" s="205"/>
      <c r="F23" s="205"/>
      <c r="G23" s="205"/>
      <c r="H23" s="206"/>
      <c r="I23" s="209" t="s">
        <v>415</v>
      </c>
      <c r="J23" s="208">
        <v>5.0000000000000001E-3</v>
      </c>
      <c r="M23" s="201" t="s">
        <v>411</v>
      </c>
      <c r="N23" s="202" t="s">
        <v>414</v>
      </c>
      <c r="O23" s="203">
        <v>9.7000000000000003E-3</v>
      </c>
      <c r="P23" s="203">
        <v>1.2699999999999999E-2</v>
      </c>
      <c r="Q23" s="203">
        <v>1.2699999999999999E-2</v>
      </c>
    </row>
    <row r="24" spans="1:17" s="24" customFormat="1" x14ac:dyDescent="0.25">
      <c r="A24" s="183"/>
      <c r="C24" s="204" t="s">
        <v>416</v>
      </c>
      <c r="D24" s="205"/>
      <c r="E24" s="205"/>
      <c r="F24" s="205"/>
      <c r="G24" s="205"/>
      <c r="H24" s="206"/>
      <c r="I24" s="207" t="s">
        <v>417</v>
      </c>
      <c r="J24" s="208">
        <v>1.0200000000000001E-2</v>
      </c>
      <c r="M24" s="201" t="s">
        <v>411</v>
      </c>
      <c r="N24" s="202" t="s">
        <v>416</v>
      </c>
      <c r="O24" s="203">
        <v>5.8999999999999999E-3</v>
      </c>
      <c r="P24" s="203">
        <v>1.23E-2</v>
      </c>
      <c r="Q24" s="203">
        <v>1.3899999999999999E-2</v>
      </c>
    </row>
    <row r="25" spans="1:17" s="24" customFormat="1" x14ac:dyDescent="0.25">
      <c r="A25" s="183"/>
      <c r="C25" s="204" t="s">
        <v>418</v>
      </c>
      <c r="D25" s="205"/>
      <c r="E25" s="205"/>
      <c r="F25" s="205"/>
      <c r="G25" s="205"/>
      <c r="H25" s="206"/>
      <c r="I25" s="207" t="s">
        <v>419</v>
      </c>
      <c r="J25" s="208">
        <v>6.6400000000000001E-2</v>
      </c>
      <c r="M25" s="201" t="s">
        <v>411</v>
      </c>
      <c r="N25" s="202" t="s">
        <v>418</v>
      </c>
      <c r="O25" s="203">
        <v>6.1600000000000002E-2</v>
      </c>
      <c r="P25" s="203">
        <v>7.400000000000001E-2</v>
      </c>
      <c r="Q25" s="203">
        <v>8.9600000000000013E-2</v>
      </c>
    </row>
    <row r="26" spans="1:17" s="24" customFormat="1" ht="15" customHeight="1" x14ac:dyDescent="0.25">
      <c r="A26" s="183"/>
      <c r="C26" s="204" t="s">
        <v>420</v>
      </c>
      <c r="D26" s="205"/>
      <c r="E26" s="205" t="s">
        <v>421</v>
      </c>
      <c r="F26" s="205"/>
      <c r="G26" s="205"/>
      <c r="H26" s="206"/>
      <c r="I26" s="210" t="s">
        <v>422</v>
      </c>
      <c r="J26" s="208">
        <v>6.4999999999999997E-3</v>
      </c>
      <c r="M26" s="201" t="s">
        <v>411</v>
      </c>
      <c r="N26" s="202" t="s">
        <v>423</v>
      </c>
      <c r="O26" s="203">
        <v>6.4999999999999997E-3</v>
      </c>
      <c r="P26" s="203">
        <v>6.4999999999999997E-3</v>
      </c>
      <c r="Q26" s="203">
        <v>6.4999999999999997E-3</v>
      </c>
    </row>
    <row r="27" spans="1:17" s="24" customFormat="1" ht="15" customHeight="1" x14ac:dyDescent="0.25">
      <c r="A27" s="183"/>
      <c r="C27" s="204"/>
      <c r="D27" s="205"/>
      <c r="E27" s="205" t="s">
        <v>424</v>
      </c>
      <c r="F27" s="205"/>
      <c r="G27" s="205"/>
      <c r="H27" s="206"/>
      <c r="I27" s="210"/>
      <c r="J27" s="208">
        <v>0.03</v>
      </c>
      <c r="M27" s="201" t="s">
        <v>411</v>
      </c>
      <c r="N27" s="202" t="s">
        <v>425</v>
      </c>
      <c r="O27" s="203">
        <v>0.03</v>
      </c>
      <c r="P27" s="203">
        <v>0.03</v>
      </c>
      <c r="Q27" s="203">
        <v>0.03</v>
      </c>
    </row>
    <row r="28" spans="1:17" s="24" customFormat="1" ht="15" customHeight="1" x14ac:dyDescent="0.25">
      <c r="A28" s="183"/>
      <c r="C28" s="204"/>
      <c r="D28" s="205"/>
      <c r="E28" s="205" t="s">
        <v>426</v>
      </c>
      <c r="F28" s="205"/>
      <c r="G28" s="205"/>
      <c r="H28" s="206"/>
      <c r="I28" s="210"/>
      <c r="J28" s="211">
        <v>0.03</v>
      </c>
      <c r="M28" s="201" t="s">
        <v>411</v>
      </c>
      <c r="N28" s="202" t="s">
        <v>427</v>
      </c>
      <c r="O28" s="203">
        <v>0.03</v>
      </c>
      <c r="P28" s="203">
        <v>0.03</v>
      </c>
      <c r="Q28" s="203">
        <v>0.03</v>
      </c>
    </row>
    <row r="29" spans="1:17" s="24" customFormat="1" ht="15" customHeight="1" x14ac:dyDescent="0.25">
      <c r="A29" s="183"/>
      <c r="C29" s="212"/>
      <c r="D29" s="213"/>
      <c r="E29" s="213" t="s">
        <v>428</v>
      </c>
      <c r="F29" s="213"/>
      <c r="G29" s="213"/>
      <c r="H29" s="214"/>
      <c r="I29" s="215"/>
      <c r="J29" s="216">
        <v>4.4999999999999998E-2</v>
      </c>
      <c r="M29" s="201" t="s">
        <v>411</v>
      </c>
      <c r="N29" s="202" t="s">
        <v>428</v>
      </c>
      <c r="O29" s="217">
        <v>0</v>
      </c>
      <c r="P29" s="217">
        <v>4.4999999999999998E-2</v>
      </c>
      <c r="Q29" s="217">
        <v>4.4999999999999998E-2</v>
      </c>
    </row>
    <row r="30" spans="1:17" s="24" customFormat="1" ht="6" customHeight="1" x14ac:dyDescent="0.25">
      <c r="A30" s="183"/>
      <c r="D30" s="183"/>
      <c r="E30" s="183"/>
      <c r="I30" s="183"/>
    </row>
    <row r="31" spans="1:17" s="24" customFormat="1" x14ac:dyDescent="0.25">
      <c r="A31" s="183"/>
      <c r="C31" s="218" t="s">
        <v>429</v>
      </c>
      <c r="D31" s="218"/>
      <c r="E31" s="218"/>
      <c r="F31" s="218"/>
      <c r="G31" s="218"/>
      <c r="H31" s="218"/>
      <c r="I31" s="219" t="s">
        <v>430</v>
      </c>
      <c r="J31" s="220">
        <f>ROUND((((1+SUM(J$21:J$23))*(1+J$24)*(1+J$25))/(1-SUM(J$26:J$28)))-1,4)</f>
        <v>0.20730000000000001</v>
      </c>
      <c r="M31" s="221" t="str">
        <f>IF(AND(J31&gt;=O31,J31&lt;=Q31),"OK","FORA DO INTERVALO")</f>
        <v>OK</v>
      </c>
      <c r="N31" s="218" t="s">
        <v>429</v>
      </c>
      <c r="O31" s="222">
        <v>0.2034</v>
      </c>
      <c r="P31" s="222">
        <v>0.22120000000000001</v>
      </c>
      <c r="Q31" s="222">
        <v>0.25</v>
      </c>
    </row>
    <row r="32" spans="1:17" s="24" customFormat="1" x14ac:dyDescent="0.25">
      <c r="A32" s="183"/>
      <c r="C32" s="223" t="s">
        <v>431</v>
      </c>
      <c r="D32" s="223"/>
      <c r="E32" s="223"/>
      <c r="F32" s="223"/>
      <c r="G32" s="223"/>
      <c r="H32" s="223"/>
      <c r="I32" s="224" t="s">
        <v>432</v>
      </c>
      <c r="J32" s="225">
        <f>ROUND((((1+SUM(J$21:J$23))*(1+J$24)*(1+J$25))/(1-SUM(J$26:J$29)))-1,4)</f>
        <v>0.26850000000000002</v>
      </c>
      <c r="M32" s="221"/>
      <c r="N32" s="218"/>
      <c r="O32" s="222"/>
      <c r="P32" s="222"/>
      <c r="Q32" s="222"/>
    </row>
    <row r="33" spans="1:17" s="24" customFormat="1" ht="14.25" x14ac:dyDescent="0.25">
      <c r="A33" s="183"/>
      <c r="D33" s="183"/>
      <c r="E33" s="183"/>
      <c r="F33" s="183"/>
    </row>
    <row r="34" spans="1:17" s="24" customFormat="1" ht="15" customHeight="1" x14ac:dyDescent="0.25">
      <c r="A34" s="183"/>
      <c r="C34" s="226" t="s">
        <v>433</v>
      </c>
      <c r="D34" s="226"/>
      <c r="E34" s="226"/>
      <c r="F34" s="226"/>
      <c r="G34" s="226"/>
      <c r="H34" s="226"/>
      <c r="I34" s="226"/>
      <c r="J34" s="226"/>
    </row>
    <row r="35" spans="1:17" s="24" customFormat="1" ht="14.25" x14ac:dyDescent="0.25">
      <c r="A35" s="183"/>
      <c r="D35" s="183"/>
      <c r="E35" s="183"/>
      <c r="F35" s="183"/>
    </row>
    <row r="36" spans="1:17" s="24" customFormat="1" ht="14.25" x14ac:dyDescent="0.25">
      <c r="A36" s="183"/>
      <c r="D36" s="183"/>
      <c r="E36" s="183"/>
      <c r="F36" s="183"/>
    </row>
    <row r="37" spans="1:17" s="24" customFormat="1" ht="14.25" x14ac:dyDescent="0.25">
      <c r="A37" s="183"/>
      <c r="D37" s="183"/>
      <c r="E37" s="183"/>
      <c r="F37" s="183"/>
    </row>
    <row r="38" spans="1:17" s="24" customFormat="1" ht="14.25" x14ac:dyDescent="0.25">
      <c r="A38" s="183"/>
      <c r="D38" s="183"/>
      <c r="E38" s="183"/>
      <c r="F38" s="183"/>
    </row>
    <row r="39" spans="1:17" s="24" customFormat="1" ht="15" customHeight="1" x14ac:dyDescent="0.25">
      <c r="A39" s="183"/>
      <c r="C39" s="227" t="s">
        <v>434</v>
      </c>
      <c r="D39" s="227"/>
      <c r="E39" s="227"/>
      <c r="F39" s="227"/>
      <c r="G39" s="227"/>
      <c r="H39" s="227"/>
      <c r="I39" s="227"/>
      <c r="J39" s="227"/>
    </row>
    <row r="40" spans="1:17" s="24" customFormat="1" ht="15" customHeight="1" x14ac:dyDescent="0.25">
      <c r="A40" s="183"/>
      <c r="C40" s="227"/>
      <c r="D40" s="227"/>
      <c r="E40" s="227"/>
      <c r="F40" s="227"/>
      <c r="G40" s="227"/>
      <c r="H40" s="227"/>
      <c r="I40" s="227"/>
      <c r="J40" s="227"/>
    </row>
    <row r="41" spans="1:17" s="24" customFormat="1" ht="14.25" x14ac:dyDescent="0.25">
      <c r="A41" s="183"/>
      <c r="C41" s="227"/>
      <c r="D41" s="227"/>
      <c r="E41" s="227"/>
      <c r="F41" s="227"/>
      <c r="G41" s="227"/>
      <c r="H41" s="227"/>
      <c r="I41" s="227"/>
      <c r="J41" s="227"/>
    </row>
    <row r="42" spans="1:17" s="24" customFormat="1" ht="14.25" x14ac:dyDescent="0.25">
      <c r="A42" s="183"/>
      <c r="G42" s="228"/>
    </row>
    <row r="43" spans="1:17" s="24" customFormat="1" ht="14.25" x14ac:dyDescent="0.25">
      <c r="A43" s="183"/>
      <c r="D43" s="228"/>
      <c r="E43" s="228"/>
      <c r="F43" s="228"/>
      <c r="G43" s="228"/>
    </row>
    <row r="44" spans="1:17" s="24" customFormat="1" ht="19.5" customHeight="1" x14ac:dyDescent="0.25">
      <c r="A44" s="183"/>
      <c r="C44" s="229" t="s">
        <v>435</v>
      </c>
      <c r="D44" s="229"/>
      <c r="E44" s="229"/>
      <c r="F44" s="229"/>
      <c r="G44" s="229"/>
      <c r="H44" s="229"/>
      <c r="I44" s="229"/>
      <c r="J44" s="229"/>
    </row>
    <row r="45" spans="1:17" s="1" customFormat="1" ht="15" customHeight="1" x14ac:dyDescent="0.25">
      <c r="A45" s="230"/>
      <c r="C45" s="231"/>
      <c r="D45" s="232"/>
      <c r="E45" s="232"/>
      <c r="F45" s="232"/>
      <c r="G45" s="232"/>
      <c r="H45" s="232"/>
      <c r="I45" s="232"/>
      <c r="J45" s="233"/>
      <c r="M45" s="24"/>
      <c r="N45" s="24"/>
      <c r="O45" s="24"/>
      <c r="P45" s="24"/>
      <c r="Q45" s="24"/>
    </row>
    <row r="46" spans="1:17" s="1" customFormat="1" ht="15" customHeight="1" x14ac:dyDescent="0.25">
      <c r="A46" s="230"/>
      <c r="C46" s="231"/>
      <c r="D46" s="232"/>
      <c r="E46" s="232"/>
      <c r="F46" s="232"/>
      <c r="G46" s="232"/>
      <c r="H46" s="232"/>
      <c r="I46" s="232"/>
      <c r="J46" s="233"/>
    </row>
    <row r="47" spans="1:17" s="1" customFormat="1" ht="15" customHeight="1" x14ac:dyDescent="0.25">
      <c r="A47" s="230"/>
      <c r="C47" s="234"/>
      <c r="D47" s="235"/>
      <c r="E47" s="235"/>
      <c r="F47" s="235"/>
      <c r="G47" s="235"/>
      <c r="H47" s="235"/>
      <c r="I47" s="235"/>
      <c r="J47" s="236"/>
    </row>
    <row r="48" spans="1:17" s="24" customFormat="1" ht="14.25" x14ac:dyDescent="0.25">
      <c r="A48" s="183"/>
      <c r="D48" s="183"/>
      <c r="E48" s="183"/>
      <c r="F48" s="183"/>
    </row>
    <row r="49" spans="1:17" s="24" customFormat="1" ht="15.75" x14ac:dyDescent="0.25">
      <c r="A49" s="183"/>
      <c r="C49" s="243" t="str">
        <f>ORÇAMENTO!$B$216</f>
        <v>CORONEL VIVIDA,  9 DE JANEIRO DE 2019</v>
      </c>
      <c r="D49" s="243"/>
      <c r="E49" s="243"/>
      <c r="F49" s="243"/>
      <c r="G49" s="243"/>
      <c r="H49" s="243"/>
      <c r="I49" s="243"/>
      <c r="J49" s="243"/>
    </row>
    <row r="50" spans="1:17" s="24" customFormat="1" ht="14.25" x14ac:dyDescent="0.25">
      <c r="A50" s="237"/>
      <c r="D50" s="237"/>
      <c r="E50" s="237"/>
      <c r="F50" s="237"/>
    </row>
    <row r="51" spans="1:17" s="24" customFormat="1" ht="14.25" x14ac:dyDescent="0.25">
      <c r="A51" s="237"/>
      <c r="D51" s="237"/>
      <c r="E51" s="237"/>
      <c r="F51" s="237"/>
    </row>
    <row r="52" spans="1:17" s="24" customFormat="1" ht="14.25" x14ac:dyDescent="0.25">
      <c r="A52" s="237"/>
      <c r="D52" s="237"/>
      <c r="E52" s="237"/>
      <c r="F52" s="237"/>
    </row>
    <row r="53" spans="1:17" s="24" customFormat="1" x14ac:dyDescent="0.25">
      <c r="A53" s="237"/>
      <c r="C53" s="244" t="str">
        <f>ORÇAMENTO!$E$219</f>
        <v>xxxxxxxxxxxxxx</v>
      </c>
      <c r="D53" s="244"/>
      <c r="E53" s="244"/>
      <c r="F53" s="237"/>
    </row>
    <row r="54" spans="1:17" s="24" customFormat="1" x14ac:dyDescent="0.25">
      <c r="A54" s="237"/>
      <c r="C54" s="245" t="str">
        <f>ORÇAMENTO!$E$220</f>
        <v>Representante Legal / Responsável técnico</v>
      </c>
      <c r="D54" s="245"/>
      <c r="E54" s="245"/>
      <c r="F54" s="237"/>
    </row>
    <row r="55" spans="1:17" s="24" customFormat="1" x14ac:dyDescent="0.25">
      <c r="A55" s="237"/>
      <c r="C55" s="245" t="str">
        <f>ORÇAMENTO!$E$221</f>
        <v>Eng. Civil CREA-PR xx.xxx / D</v>
      </c>
      <c r="D55" s="245"/>
      <c r="E55" s="245"/>
      <c r="F55" s="237"/>
    </row>
    <row r="56" spans="1:17" s="24" customFormat="1" x14ac:dyDescent="0.25">
      <c r="A56" s="237"/>
      <c r="C56" s="245" t="str">
        <f>ORÇAMENTO!$E$222</f>
        <v>RG nº. xxxxxxx SSP/PR</v>
      </c>
      <c r="D56" s="245"/>
      <c r="E56" s="245"/>
      <c r="F56" s="237"/>
    </row>
    <row r="57" spans="1:17" s="24" customFormat="1" ht="14.25" x14ac:dyDescent="0.25">
      <c r="A57" s="237"/>
      <c r="D57" s="237"/>
      <c r="E57" s="237"/>
      <c r="F57" s="237"/>
    </row>
    <row r="58" spans="1:17" s="24" customFormat="1" ht="14.25" hidden="1" x14ac:dyDescent="0.25">
      <c r="A58" s="237"/>
      <c r="D58" s="237"/>
      <c r="E58" s="237"/>
      <c r="F58" s="237"/>
    </row>
    <row r="59" spans="1:17" s="24" customFormat="1" ht="14.25" hidden="1" x14ac:dyDescent="0.25">
      <c r="A59" s="237"/>
      <c r="D59" s="237"/>
      <c r="E59" s="237"/>
      <c r="F59" s="237"/>
    </row>
    <row r="60" spans="1:17" s="24" customFormat="1" ht="14.25" hidden="1" x14ac:dyDescent="0.25">
      <c r="A60" s="237"/>
      <c r="D60" s="237"/>
      <c r="E60" s="237"/>
      <c r="F60" s="237"/>
    </row>
    <row r="61" spans="1:17" s="24" customFormat="1" ht="14.25" hidden="1" x14ac:dyDescent="0.25">
      <c r="A61" s="237"/>
      <c r="D61" s="237"/>
      <c r="E61" s="237"/>
      <c r="F61" s="237"/>
    </row>
    <row r="62" spans="1:17" s="24" customFormat="1" ht="14.25" hidden="1" x14ac:dyDescent="0.25">
      <c r="A62" s="237"/>
      <c r="D62" s="237"/>
      <c r="E62" s="237"/>
      <c r="F62" s="237"/>
    </row>
    <row r="63" spans="1:17" s="24" customFormat="1" ht="14.25" hidden="1" x14ac:dyDescent="0.25">
      <c r="A63" s="237"/>
      <c r="D63" s="237"/>
      <c r="E63" s="237"/>
      <c r="F63" s="237"/>
    </row>
    <row r="64" spans="1:17" hidden="1" x14ac:dyDescent="0.25">
      <c r="M64" s="24"/>
      <c r="N64" s="24"/>
      <c r="O64" s="24"/>
      <c r="P64" s="24"/>
      <c r="Q64" s="24"/>
    </row>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sheetData>
  <sheetProtection password="EE6F" sheet="1" objects="1" scenarios="1" selectLockedCells="1"/>
  <mergeCells count="46">
    <mergeCell ref="C54:E54"/>
    <mergeCell ref="C55:E55"/>
    <mergeCell ref="C56:E56"/>
    <mergeCell ref="C34:J34"/>
    <mergeCell ref="C39:J41"/>
    <mergeCell ref="C44:J44"/>
    <mergeCell ref="C45:J47"/>
    <mergeCell ref="C49:J49"/>
    <mergeCell ref="C53:E53"/>
    <mergeCell ref="C31:H31"/>
    <mergeCell ref="M31:M32"/>
    <mergeCell ref="N31:N32"/>
    <mergeCell ref="O31:O32"/>
    <mergeCell ref="P31:P32"/>
    <mergeCell ref="Q31:Q32"/>
    <mergeCell ref="C32:H32"/>
    <mergeCell ref="C23:H23"/>
    <mergeCell ref="C24:H24"/>
    <mergeCell ref="C25:H25"/>
    <mergeCell ref="C26:D29"/>
    <mergeCell ref="E26:H26"/>
    <mergeCell ref="I26:I29"/>
    <mergeCell ref="E27:H27"/>
    <mergeCell ref="E28:H28"/>
    <mergeCell ref="E29:H29"/>
    <mergeCell ref="B16:K16"/>
    <mergeCell ref="B18:K18"/>
    <mergeCell ref="M19:Q19"/>
    <mergeCell ref="C20:H20"/>
    <mergeCell ref="C21:H21"/>
    <mergeCell ref="C22:H22"/>
    <mergeCell ref="B13:C13"/>
    <mergeCell ref="D13:E13"/>
    <mergeCell ref="F13:G13"/>
    <mergeCell ref="B14:C14"/>
    <mergeCell ref="D14:E14"/>
    <mergeCell ref="F14:G14"/>
    <mergeCell ref="B2:K2"/>
    <mergeCell ref="B5:J5"/>
    <mergeCell ref="B7:J7"/>
    <mergeCell ref="B9:J9"/>
    <mergeCell ref="B10:H10"/>
    <mergeCell ref="B12:C12"/>
    <mergeCell ref="D12:E12"/>
    <mergeCell ref="F12:G12"/>
    <mergeCell ref="H12:J12"/>
  </mergeCells>
  <conditionalFormatting sqref="M31">
    <cfRule type="expression" dxfId="1" priority="1" stopIfTrue="1">
      <formula>AND(M31&lt;&gt;"OK",M31&lt;&gt;"-",M31&lt;&gt;"")</formula>
    </cfRule>
    <cfRule type="cellIs" dxfId="0" priority="2" stopIfTrue="1" operator="equal">
      <formula>"OK"</formula>
    </cfRule>
  </conditionalFormatting>
  <dataValidations count="8">
    <dataValidation allowBlank="1" showInputMessage="1" showErrorMessage="1" prompt="CIDADE" sqref="D14:E14 IZ14:JA14 SV14:SW14 ACR14:ACS14 AMN14:AMO14 AWJ14:AWK14 BGF14:BGG14 BQB14:BQC14 BZX14:BZY14 CJT14:CJU14 CTP14:CTQ14 DDL14:DDM14 DNH14:DNI14 DXD14:DXE14 EGZ14:EHA14 EQV14:EQW14 FAR14:FAS14 FKN14:FKO14 FUJ14:FUK14 GEF14:GEG14 GOB14:GOC14 GXX14:GXY14 HHT14:HHU14 HRP14:HRQ14 IBL14:IBM14 ILH14:ILI14 IVD14:IVE14 JEZ14:JFA14 JOV14:JOW14 JYR14:JYS14 KIN14:KIO14 KSJ14:KSK14 LCF14:LCG14 LMB14:LMC14 LVX14:LVY14 MFT14:MFU14 MPP14:MPQ14 MZL14:MZM14 NJH14:NJI14 NTD14:NTE14 OCZ14:ODA14 OMV14:OMW14 OWR14:OWS14 PGN14:PGO14 PQJ14:PQK14 QAF14:QAG14 QKB14:QKC14 QTX14:QTY14 RDT14:RDU14 RNP14:RNQ14 RXL14:RXM14 SHH14:SHI14 SRD14:SRE14 TAZ14:TBA14 TKV14:TKW14 TUR14:TUS14 UEN14:UEO14 UOJ14:UOK14 UYF14:UYG14 VIB14:VIC14 VRX14:VRY14 WBT14:WBU14 WLP14:WLQ14 WVL14:WVM14 D65550:E65550 IZ65550:JA65550 SV65550:SW65550 ACR65550:ACS65550 AMN65550:AMO65550 AWJ65550:AWK65550 BGF65550:BGG65550 BQB65550:BQC65550 BZX65550:BZY65550 CJT65550:CJU65550 CTP65550:CTQ65550 DDL65550:DDM65550 DNH65550:DNI65550 DXD65550:DXE65550 EGZ65550:EHA65550 EQV65550:EQW65550 FAR65550:FAS65550 FKN65550:FKO65550 FUJ65550:FUK65550 GEF65550:GEG65550 GOB65550:GOC65550 GXX65550:GXY65550 HHT65550:HHU65550 HRP65550:HRQ65550 IBL65550:IBM65550 ILH65550:ILI65550 IVD65550:IVE65550 JEZ65550:JFA65550 JOV65550:JOW65550 JYR65550:JYS65550 KIN65550:KIO65550 KSJ65550:KSK65550 LCF65550:LCG65550 LMB65550:LMC65550 LVX65550:LVY65550 MFT65550:MFU65550 MPP65550:MPQ65550 MZL65550:MZM65550 NJH65550:NJI65550 NTD65550:NTE65550 OCZ65550:ODA65550 OMV65550:OMW65550 OWR65550:OWS65550 PGN65550:PGO65550 PQJ65550:PQK65550 QAF65550:QAG65550 QKB65550:QKC65550 QTX65550:QTY65550 RDT65550:RDU65550 RNP65550:RNQ65550 RXL65550:RXM65550 SHH65550:SHI65550 SRD65550:SRE65550 TAZ65550:TBA65550 TKV65550:TKW65550 TUR65550:TUS65550 UEN65550:UEO65550 UOJ65550:UOK65550 UYF65550:UYG65550 VIB65550:VIC65550 VRX65550:VRY65550 WBT65550:WBU65550 WLP65550:WLQ65550 WVL65550:WVM65550 D131086:E131086 IZ131086:JA131086 SV131086:SW131086 ACR131086:ACS131086 AMN131086:AMO131086 AWJ131086:AWK131086 BGF131086:BGG131086 BQB131086:BQC131086 BZX131086:BZY131086 CJT131086:CJU131086 CTP131086:CTQ131086 DDL131086:DDM131086 DNH131086:DNI131086 DXD131086:DXE131086 EGZ131086:EHA131086 EQV131086:EQW131086 FAR131086:FAS131086 FKN131086:FKO131086 FUJ131086:FUK131086 GEF131086:GEG131086 GOB131086:GOC131086 GXX131086:GXY131086 HHT131086:HHU131086 HRP131086:HRQ131086 IBL131086:IBM131086 ILH131086:ILI131086 IVD131086:IVE131086 JEZ131086:JFA131086 JOV131086:JOW131086 JYR131086:JYS131086 KIN131086:KIO131086 KSJ131086:KSK131086 LCF131086:LCG131086 LMB131086:LMC131086 LVX131086:LVY131086 MFT131086:MFU131086 MPP131086:MPQ131086 MZL131086:MZM131086 NJH131086:NJI131086 NTD131086:NTE131086 OCZ131086:ODA131086 OMV131086:OMW131086 OWR131086:OWS131086 PGN131086:PGO131086 PQJ131086:PQK131086 QAF131086:QAG131086 QKB131086:QKC131086 QTX131086:QTY131086 RDT131086:RDU131086 RNP131086:RNQ131086 RXL131086:RXM131086 SHH131086:SHI131086 SRD131086:SRE131086 TAZ131086:TBA131086 TKV131086:TKW131086 TUR131086:TUS131086 UEN131086:UEO131086 UOJ131086:UOK131086 UYF131086:UYG131086 VIB131086:VIC131086 VRX131086:VRY131086 WBT131086:WBU131086 WLP131086:WLQ131086 WVL131086:WVM131086 D196622:E196622 IZ196622:JA196622 SV196622:SW196622 ACR196622:ACS196622 AMN196622:AMO196622 AWJ196622:AWK196622 BGF196622:BGG196622 BQB196622:BQC196622 BZX196622:BZY196622 CJT196622:CJU196622 CTP196622:CTQ196622 DDL196622:DDM196622 DNH196622:DNI196622 DXD196622:DXE196622 EGZ196622:EHA196622 EQV196622:EQW196622 FAR196622:FAS196622 FKN196622:FKO196622 FUJ196622:FUK196622 GEF196622:GEG196622 GOB196622:GOC196622 GXX196622:GXY196622 HHT196622:HHU196622 HRP196622:HRQ196622 IBL196622:IBM196622 ILH196622:ILI196622 IVD196622:IVE196622 JEZ196622:JFA196622 JOV196622:JOW196622 JYR196622:JYS196622 KIN196622:KIO196622 KSJ196622:KSK196622 LCF196622:LCG196622 LMB196622:LMC196622 LVX196622:LVY196622 MFT196622:MFU196622 MPP196622:MPQ196622 MZL196622:MZM196622 NJH196622:NJI196622 NTD196622:NTE196622 OCZ196622:ODA196622 OMV196622:OMW196622 OWR196622:OWS196622 PGN196622:PGO196622 PQJ196622:PQK196622 QAF196622:QAG196622 QKB196622:QKC196622 QTX196622:QTY196622 RDT196622:RDU196622 RNP196622:RNQ196622 RXL196622:RXM196622 SHH196622:SHI196622 SRD196622:SRE196622 TAZ196622:TBA196622 TKV196622:TKW196622 TUR196622:TUS196622 UEN196622:UEO196622 UOJ196622:UOK196622 UYF196622:UYG196622 VIB196622:VIC196622 VRX196622:VRY196622 WBT196622:WBU196622 WLP196622:WLQ196622 WVL196622:WVM196622 D262158:E262158 IZ262158:JA262158 SV262158:SW262158 ACR262158:ACS262158 AMN262158:AMO262158 AWJ262158:AWK262158 BGF262158:BGG262158 BQB262158:BQC262158 BZX262158:BZY262158 CJT262158:CJU262158 CTP262158:CTQ262158 DDL262158:DDM262158 DNH262158:DNI262158 DXD262158:DXE262158 EGZ262158:EHA262158 EQV262158:EQW262158 FAR262158:FAS262158 FKN262158:FKO262158 FUJ262158:FUK262158 GEF262158:GEG262158 GOB262158:GOC262158 GXX262158:GXY262158 HHT262158:HHU262158 HRP262158:HRQ262158 IBL262158:IBM262158 ILH262158:ILI262158 IVD262158:IVE262158 JEZ262158:JFA262158 JOV262158:JOW262158 JYR262158:JYS262158 KIN262158:KIO262158 KSJ262158:KSK262158 LCF262158:LCG262158 LMB262158:LMC262158 LVX262158:LVY262158 MFT262158:MFU262158 MPP262158:MPQ262158 MZL262158:MZM262158 NJH262158:NJI262158 NTD262158:NTE262158 OCZ262158:ODA262158 OMV262158:OMW262158 OWR262158:OWS262158 PGN262158:PGO262158 PQJ262158:PQK262158 QAF262158:QAG262158 QKB262158:QKC262158 QTX262158:QTY262158 RDT262158:RDU262158 RNP262158:RNQ262158 RXL262158:RXM262158 SHH262158:SHI262158 SRD262158:SRE262158 TAZ262158:TBA262158 TKV262158:TKW262158 TUR262158:TUS262158 UEN262158:UEO262158 UOJ262158:UOK262158 UYF262158:UYG262158 VIB262158:VIC262158 VRX262158:VRY262158 WBT262158:WBU262158 WLP262158:WLQ262158 WVL262158:WVM262158 D327694:E327694 IZ327694:JA327694 SV327694:SW327694 ACR327694:ACS327694 AMN327694:AMO327694 AWJ327694:AWK327694 BGF327694:BGG327694 BQB327694:BQC327694 BZX327694:BZY327694 CJT327694:CJU327694 CTP327694:CTQ327694 DDL327694:DDM327694 DNH327694:DNI327694 DXD327694:DXE327694 EGZ327694:EHA327694 EQV327694:EQW327694 FAR327694:FAS327694 FKN327694:FKO327694 FUJ327694:FUK327694 GEF327694:GEG327694 GOB327694:GOC327694 GXX327694:GXY327694 HHT327694:HHU327694 HRP327694:HRQ327694 IBL327694:IBM327694 ILH327694:ILI327694 IVD327694:IVE327694 JEZ327694:JFA327694 JOV327694:JOW327694 JYR327694:JYS327694 KIN327694:KIO327694 KSJ327694:KSK327694 LCF327694:LCG327694 LMB327694:LMC327694 LVX327694:LVY327694 MFT327694:MFU327694 MPP327694:MPQ327694 MZL327694:MZM327694 NJH327694:NJI327694 NTD327694:NTE327694 OCZ327694:ODA327694 OMV327694:OMW327694 OWR327694:OWS327694 PGN327694:PGO327694 PQJ327694:PQK327694 QAF327694:QAG327694 QKB327694:QKC327694 QTX327694:QTY327694 RDT327694:RDU327694 RNP327694:RNQ327694 RXL327694:RXM327694 SHH327694:SHI327694 SRD327694:SRE327694 TAZ327694:TBA327694 TKV327694:TKW327694 TUR327694:TUS327694 UEN327694:UEO327694 UOJ327694:UOK327694 UYF327694:UYG327694 VIB327694:VIC327694 VRX327694:VRY327694 WBT327694:WBU327694 WLP327694:WLQ327694 WVL327694:WVM327694 D393230:E393230 IZ393230:JA393230 SV393230:SW393230 ACR393230:ACS393230 AMN393230:AMO393230 AWJ393230:AWK393230 BGF393230:BGG393230 BQB393230:BQC393230 BZX393230:BZY393230 CJT393230:CJU393230 CTP393230:CTQ393230 DDL393230:DDM393230 DNH393230:DNI393230 DXD393230:DXE393230 EGZ393230:EHA393230 EQV393230:EQW393230 FAR393230:FAS393230 FKN393230:FKO393230 FUJ393230:FUK393230 GEF393230:GEG393230 GOB393230:GOC393230 GXX393230:GXY393230 HHT393230:HHU393230 HRP393230:HRQ393230 IBL393230:IBM393230 ILH393230:ILI393230 IVD393230:IVE393230 JEZ393230:JFA393230 JOV393230:JOW393230 JYR393230:JYS393230 KIN393230:KIO393230 KSJ393230:KSK393230 LCF393230:LCG393230 LMB393230:LMC393230 LVX393230:LVY393230 MFT393230:MFU393230 MPP393230:MPQ393230 MZL393230:MZM393230 NJH393230:NJI393230 NTD393230:NTE393230 OCZ393230:ODA393230 OMV393230:OMW393230 OWR393230:OWS393230 PGN393230:PGO393230 PQJ393230:PQK393230 QAF393230:QAG393230 QKB393230:QKC393230 QTX393230:QTY393230 RDT393230:RDU393230 RNP393230:RNQ393230 RXL393230:RXM393230 SHH393230:SHI393230 SRD393230:SRE393230 TAZ393230:TBA393230 TKV393230:TKW393230 TUR393230:TUS393230 UEN393230:UEO393230 UOJ393230:UOK393230 UYF393230:UYG393230 VIB393230:VIC393230 VRX393230:VRY393230 WBT393230:WBU393230 WLP393230:WLQ393230 WVL393230:WVM393230 D458766:E458766 IZ458766:JA458766 SV458766:SW458766 ACR458766:ACS458766 AMN458766:AMO458766 AWJ458766:AWK458766 BGF458766:BGG458766 BQB458766:BQC458766 BZX458766:BZY458766 CJT458766:CJU458766 CTP458766:CTQ458766 DDL458766:DDM458766 DNH458766:DNI458766 DXD458766:DXE458766 EGZ458766:EHA458766 EQV458766:EQW458766 FAR458766:FAS458766 FKN458766:FKO458766 FUJ458766:FUK458766 GEF458766:GEG458766 GOB458766:GOC458766 GXX458766:GXY458766 HHT458766:HHU458766 HRP458766:HRQ458766 IBL458766:IBM458766 ILH458766:ILI458766 IVD458766:IVE458766 JEZ458766:JFA458766 JOV458766:JOW458766 JYR458766:JYS458766 KIN458766:KIO458766 KSJ458766:KSK458766 LCF458766:LCG458766 LMB458766:LMC458766 LVX458766:LVY458766 MFT458766:MFU458766 MPP458766:MPQ458766 MZL458766:MZM458766 NJH458766:NJI458766 NTD458766:NTE458766 OCZ458766:ODA458766 OMV458766:OMW458766 OWR458766:OWS458766 PGN458766:PGO458766 PQJ458766:PQK458766 QAF458766:QAG458766 QKB458766:QKC458766 QTX458766:QTY458766 RDT458766:RDU458766 RNP458766:RNQ458766 RXL458766:RXM458766 SHH458766:SHI458766 SRD458766:SRE458766 TAZ458766:TBA458766 TKV458766:TKW458766 TUR458766:TUS458766 UEN458766:UEO458766 UOJ458766:UOK458766 UYF458766:UYG458766 VIB458766:VIC458766 VRX458766:VRY458766 WBT458766:WBU458766 WLP458766:WLQ458766 WVL458766:WVM458766 D524302:E524302 IZ524302:JA524302 SV524302:SW524302 ACR524302:ACS524302 AMN524302:AMO524302 AWJ524302:AWK524302 BGF524302:BGG524302 BQB524302:BQC524302 BZX524302:BZY524302 CJT524302:CJU524302 CTP524302:CTQ524302 DDL524302:DDM524302 DNH524302:DNI524302 DXD524302:DXE524302 EGZ524302:EHA524302 EQV524302:EQW524302 FAR524302:FAS524302 FKN524302:FKO524302 FUJ524302:FUK524302 GEF524302:GEG524302 GOB524302:GOC524302 GXX524302:GXY524302 HHT524302:HHU524302 HRP524302:HRQ524302 IBL524302:IBM524302 ILH524302:ILI524302 IVD524302:IVE524302 JEZ524302:JFA524302 JOV524302:JOW524302 JYR524302:JYS524302 KIN524302:KIO524302 KSJ524302:KSK524302 LCF524302:LCG524302 LMB524302:LMC524302 LVX524302:LVY524302 MFT524302:MFU524302 MPP524302:MPQ524302 MZL524302:MZM524302 NJH524302:NJI524302 NTD524302:NTE524302 OCZ524302:ODA524302 OMV524302:OMW524302 OWR524302:OWS524302 PGN524302:PGO524302 PQJ524302:PQK524302 QAF524302:QAG524302 QKB524302:QKC524302 QTX524302:QTY524302 RDT524302:RDU524302 RNP524302:RNQ524302 RXL524302:RXM524302 SHH524302:SHI524302 SRD524302:SRE524302 TAZ524302:TBA524302 TKV524302:TKW524302 TUR524302:TUS524302 UEN524302:UEO524302 UOJ524302:UOK524302 UYF524302:UYG524302 VIB524302:VIC524302 VRX524302:VRY524302 WBT524302:WBU524302 WLP524302:WLQ524302 WVL524302:WVM524302 D589838:E589838 IZ589838:JA589838 SV589838:SW589838 ACR589838:ACS589838 AMN589838:AMO589838 AWJ589838:AWK589838 BGF589838:BGG589838 BQB589838:BQC589838 BZX589838:BZY589838 CJT589838:CJU589838 CTP589838:CTQ589838 DDL589838:DDM589838 DNH589838:DNI589838 DXD589838:DXE589838 EGZ589838:EHA589838 EQV589838:EQW589838 FAR589838:FAS589838 FKN589838:FKO589838 FUJ589838:FUK589838 GEF589838:GEG589838 GOB589838:GOC589838 GXX589838:GXY589838 HHT589838:HHU589838 HRP589838:HRQ589838 IBL589838:IBM589838 ILH589838:ILI589838 IVD589838:IVE589838 JEZ589838:JFA589838 JOV589838:JOW589838 JYR589838:JYS589838 KIN589838:KIO589838 KSJ589838:KSK589838 LCF589838:LCG589838 LMB589838:LMC589838 LVX589838:LVY589838 MFT589838:MFU589838 MPP589838:MPQ589838 MZL589838:MZM589838 NJH589838:NJI589838 NTD589838:NTE589838 OCZ589838:ODA589838 OMV589838:OMW589838 OWR589838:OWS589838 PGN589838:PGO589838 PQJ589838:PQK589838 QAF589838:QAG589838 QKB589838:QKC589838 QTX589838:QTY589838 RDT589838:RDU589838 RNP589838:RNQ589838 RXL589838:RXM589838 SHH589838:SHI589838 SRD589838:SRE589838 TAZ589838:TBA589838 TKV589838:TKW589838 TUR589838:TUS589838 UEN589838:UEO589838 UOJ589838:UOK589838 UYF589838:UYG589838 VIB589838:VIC589838 VRX589838:VRY589838 WBT589838:WBU589838 WLP589838:WLQ589838 WVL589838:WVM589838 D655374:E655374 IZ655374:JA655374 SV655374:SW655374 ACR655374:ACS655374 AMN655374:AMO655374 AWJ655374:AWK655374 BGF655374:BGG655374 BQB655374:BQC655374 BZX655374:BZY655374 CJT655374:CJU655374 CTP655374:CTQ655374 DDL655374:DDM655374 DNH655374:DNI655374 DXD655374:DXE655374 EGZ655374:EHA655374 EQV655374:EQW655374 FAR655374:FAS655374 FKN655374:FKO655374 FUJ655374:FUK655374 GEF655374:GEG655374 GOB655374:GOC655374 GXX655374:GXY655374 HHT655374:HHU655374 HRP655374:HRQ655374 IBL655374:IBM655374 ILH655374:ILI655374 IVD655374:IVE655374 JEZ655374:JFA655374 JOV655374:JOW655374 JYR655374:JYS655374 KIN655374:KIO655374 KSJ655374:KSK655374 LCF655374:LCG655374 LMB655374:LMC655374 LVX655374:LVY655374 MFT655374:MFU655374 MPP655374:MPQ655374 MZL655374:MZM655374 NJH655374:NJI655374 NTD655374:NTE655374 OCZ655374:ODA655374 OMV655374:OMW655374 OWR655374:OWS655374 PGN655374:PGO655374 PQJ655374:PQK655374 QAF655374:QAG655374 QKB655374:QKC655374 QTX655374:QTY655374 RDT655374:RDU655374 RNP655374:RNQ655374 RXL655374:RXM655374 SHH655374:SHI655374 SRD655374:SRE655374 TAZ655374:TBA655374 TKV655374:TKW655374 TUR655374:TUS655374 UEN655374:UEO655374 UOJ655374:UOK655374 UYF655374:UYG655374 VIB655374:VIC655374 VRX655374:VRY655374 WBT655374:WBU655374 WLP655374:WLQ655374 WVL655374:WVM655374 D720910:E720910 IZ720910:JA720910 SV720910:SW720910 ACR720910:ACS720910 AMN720910:AMO720910 AWJ720910:AWK720910 BGF720910:BGG720910 BQB720910:BQC720910 BZX720910:BZY720910 CJT720910:CJU720910 CTP720910:CTQ720910 DDL720910:DDM720910 DNH720910:DNI720910 DXD720910:DXE720910 EGZ720910:EHA720910 EQV720910:EQW720910 FAR720910:FAS720910 FKN720910:FKO720910 FUJ720910:FUK720910 GEF720910:GEG720910 GOB720910:GOC720910 GXX720910:GXY720910 HHT720910:HHU720910 HRP720910:HRQ720910 IBL720910:IBM720910 ILH720910:ILI720910 IVD720910:IVE720910 JEZ720910:JFA720910 JOV720910:JOW720910 JYR720910:JYS720910 KIN720910:KIO720910 KSJ720910:KSK720910 LCF720910:LCG720910 LMB720910:LMC720910 LVX720910:LVY720910 MFT720910:MFU720910 MPP720910:MPQ720910 MZL720910:MZM720910 NJH720910:NJI720910 NTD720910:NTE720910 OCZ720910:ODA720910 OMV720910:OMW720910 OWR720910:OWS720910 PGN720910:PGO720910 PQJ720910:PQK720910 QAF720910:QAG720910 QKB720910:QKC720910 QTX720910:QTY720910 RDT720910:RDU720910 RNP720910:RNQ720910 RXL720910:RXM720910 SHH720910:SHI720910 SRD720910:SRE720910 TAZ720910:TBA720910 TKV720910:TKW720910 TUR720910:TUS720910 UEN720910:UEO720910 UOJ720910:UOK720910 UYF720910:UYG720910 VIB720910:VIC720910 VRX720910:VRY720910 WBT720910:WBU720910 WLP720910:WLQ720910 WVL720910:WVM720910 D786446:E786446 IZ786446:JA786446 SV786446:SW786446 ACR786446:ACS786446 AMN786446:AMO786446 AWJ786446:AWK786446 BGF786446:BGG786446 BQB786446:BQC786446 BZX786446:BZY786446 CJT786446:CJU786446 CTP786446:CTQ786446 DDL786446:DDM786446 DNH786446:DNI786446 DXD786446:DXE786446 EGZ786446:EHA786446 EQV786446:EQW786446 FAR786446:FAS786446 FKN786446:FKO786446 FUJ786446:FUK786446 GEF786446:GEG786446 GOB786446:GOC786446 GXX786446:GXY786446 HHT786446:HHU786446 HRP786446:HRQ786446 IBL786446:IBM786446 ILH786446:ILI786446 IVD786446:IVE786446 JEZ786446:JFA786446 JOV786446:JOW786446 JYR786446:JYS786446 KIN786446:KIO786446 KSJ786446:KSK786446 LCF786446:LCG786446 LMB786446:LMC786446 LVX786446:LVY786446 MFT786446:MFU786446 MPP786446:MPQ786446 MZL786446:MZM786446 NJH786446:NJI786446 NTD786446:NTE786446 OCZ786446:ODA786446 OMV786446:OMW786446 OWR786446:OWS786446 PGN786446:PGO786446 PQJ786446:PQK786446 QAF786446:QAG786446 QKB786446:QKC786446 QTX786446:QTY786446 RDT786446:RDU786446 RNP786446:RNQ786446 RXL786446:RXM786446 SHH786446:SHI786446 SRD786446:SRE786446 TAZ786446:TBA786446 TKV786446:TKW786446 TUR786446:TUS786446 UEN786446:UEO786446 UOJ786446:UOK786446 UYF786446:UYG786446 VIB786446:VIC786446 VRX786446:VRY786446 WBT786446:WBU786446 WLP786446:WLQ786446 WVL786446:WVM786446 D851982:E851982 IZ851982:JA851982 SV851982:SW851982 ACR851982:ACS851982 AMN851982:AMO851982 AWJ851982:AWK851982 BGF851982:BGG851982 BQB851982:BQC851982 BZX851982:BZY851982 CJT851982:CJU851982 CTP851982:CTQ851982 DDL851982:DDM851982 DNH851982:DNI851982 DXD851982:DXE851982 EGZ851982:EHA851982 EQV851982:EQW851982 FAR851982:FAS851982 FKN851982:FKO851982 FUJ851982:FUK851982 GEF851982:GEG851982 GOB851982:GOC851982 GXX851982:GXY851982 HHT851982:HHU851982 HRP851982:HRQ851982 IBL851982:IBM851982 ILH851982:ILI851982 IVD851982:IVE851982 JEZ851982:JFA851982 JOV851982:JOW851982 JYR851982:JYS851982 KIN851982:KIO851982 KSJ851982:KSK851982 LCF851982:LCG851982 LMB851982:LMC851982 LVX851982:LVY851982 MFT851982:MFU851982 MPP851982:MPQ851982 MZL851982:MZM851982 NJH851982:NJI851982 NTD851982:NTE851982 OCZ851982:ODA851982 OMV851982:OMW851982 OWR851982:OWS851982 PGN851982:PGO851982 PQJ851982:PQK851982 QAF851982:QAG851982 QKB851982:QKC851982 QTX851982:QTY851982 RDT851982:RDU851982 RNP851982:RNQ851982 RXL851982:RXM851982 SHH851982:SHI851982 SRD851982:SRE851982 TAZ851982:TBA851982 TKV851982:TKW851982 TUR851982:TUS851982 UEN851982:UEO851982 UOJ851982:UOK851982 UYF851982:UYG851982 VIB851982:VIC851982 VRX851982:VRY851982 WBT851982:WBU851982 WLP851982:WLQ851982 WVL851982:WVM851982 D917518:E917518 IZ917518:JA917518 SV917518:SW917518 ACR917518:ACS917518 AMN917518:AMO917518 AWJ917518:AWK917518 BGF917518:BGG917518 BQB917518:BQC917518 BZX917518:BZY917518 CJT917518:CJU917518 CTP917518:CTQ917518 DDL917518:DDM917518 DNH917518:DNI917518 DXD917518:DXE917518 EGZ917518:EHA917518 EQV917518:EQW917518 FAR917518:FAS917518 FKN917518:FKO917518 FUJ917518:FUK917518 GEF917518:GEG917518 GOB917518:GOC917518 GXX917518:GXY917518 HHT917518:HHU917518 HRP917518:HRQ917518 IBL917518:IBM917518 ILH917518:ILI917518 IVD917518:IVE917518 JEZ917518:JFA917518 JOV917518:JOW917518 JYR917518:JYS917518 KIN917518:KIO917518 KSJ917518:KSK917518 LCF917518:LCG917518 LMB917518:LMC917518 LVX917518:LVY917518 MFT917518:MFU917518 MPP917518:MPQ917518 MZL917518:MZM917518 NJH917518:NJI917518 NTD917518:NTE917518 OCZ917518:ODA917518 OMV917518:OMW917518 OWR917518:OWS917518 PGN917518:PGO917518 PQJ917518:PQK917518 QAF917518:QAG917518 QKB917518:QKC917518 QTX917518:QTY917518 RDT917518:RDU917518 RNP917518:RNQ917518 RXL917518:RXM917518 SHH917518:SHI917518 SRD917518:SRE917518 TAZ917518:TBA917518 TKV917518:TKW917518 TUR917518:TUS917518 UEN917518:UEO917518 UOJ917518:UOK917518 UYF917518:UYG917518 VIB917518:VIC917518 VRX917518:VRY917518 WBT917518:WBU917518 WLP917518:WLQ917518 WVL917518:WVM917518 D983054:E983054 IZ983054:JA983054 SV983054:SW983054 ACR983054:ACS983054 AMN983054:AMO983054 AWJ983054:AWK983054 BGF983054:BGG983054 BQB983054:BQC983054 BZX983054:BZY983054 CJT983054:CJU983054 CTP983054:CTQ983054 DDL983054:DDM983054 DNH983054:DNI983054 DXD983054:DXE983054 EGZ983054:EHA983054 EQV983054:EQW983054 FAR983054:FAS983054 FKN983054:FKO983054 FUJ983054:FUK983054 GEF983054:GEG983054 GOB983054:GOC983054 GXX983054:GXY983054 HHT983054:HHU983054 HRP983054:HRQ983054 IBL983054:IBM983054 ILH983054:ILI983054 IVD983054:IVE983054 JEZ983054:JFA983054 JOV983054:JOW983054 JYR983054:JYS983054 KIN983054:KIO983054 KSJ983054:KSK983054 LCF983054:LCG983054 LMB983054:LMC983054 LVX983054:LVY983054 MFT983054:MFU983054 MPP983054:MPQ983054 MZL983054:MZM983054 NJH983054:NJI983054 NTD983054:NTE983054 OCZ983054:ODA983054 OMV983054:OMW983054 OWR983054:OWS983054 PGN983054:PGO983054 PQJ983054:PQK983054 QAF983054:QAG983054 QKB983054:QKC983054 QTX983054:QTY983054 RDT983054:RDU983054 RNP983054:RNQ983054 RXL983054:RXM983054 SHH983054:SHI983054 SRD983054:SRE983054 TAZ983054:TBA983054 TKV983054:TKW983054 TUR983054:TUS983054 UEN983054:UEO983054 UOJ983054:UOK983054 UYF983054:UYG983054 VIB983054:VIC983054 VRX983054:VRY983054 WBT983054:WBU983054 WLP983054:WLQ983054 WVL983054:WVM983054"/>
    <dataValidation type="custom" allowBlank="1" showInputMessage="1" showErrorMessage="1" errorTitle="NÚMERO" error="PREENCHA SOMENTE OS NÚMEROS" prompt="TELEFONE" sqref="J14 JF14 TB14 ACX14 AMT14 AWP14 BGL14 BQH14 CAD14 CJZ14 CTV14 DDR14 DNN14 DXJ14 EHF14 ERB14 FAX14 FKT14 FUP14 GEL14 GOH14 GYD14 HHZ14 HRV14 IBR14 ILN14 IVJ14 JFF14 JPB14 JYX14 KIT14 KSP14 LCL14 LMH14 LWD14 MFZ14 MPV14 MZR14 NJN14 NTJ14 ODF14 ONB14 OWX14 PGT14 PQP14 QAL14 QKH14 QUD14 RDZ14 RNV14 RXR14 SHN14 SRJ14 TBF14 TLB14 TUX14 UET14 UOP14 UYL14 VIH14 VSD14 WBZ14 WLV14 WVR14 J65550 JF65550 TB65550 ACX65550 AMT65550 AWP65550 BGL65550 BQH65550 CAD65550 CJZ65550 CTV65550 DDR65550 DNN65550 DXJ65550 EHF65550 ERB65550 FAX65550 FKT65550 FUP65550 GEL65550 GOH65550 GYD65550 HHZ65550 HRV65550 IBR65550 ILN65550 IVJ65550 JFF65550 JPB65550 JYX65550 KIT65550 KSP65550 LCL65550 LMH65550 LWD65550 MFZ65550 MPV65550 MZR65550 NJN65550 NTJ65550 ODF65550 ONB65550 OWX65550 PGT65550 PQP65550 QAL65550 QKH65550 QUD65550 RDZ65550 RNV65550 RXR65550 SHN65550 SRJ65550 TBF65550 TLB65550 TUX65550 UET65550 UOP65550 UYL65550 VIH65550 VSD65550 WBZ65550 WLV65550 WVR65550 J131086 JF131086 TB131086 ACX131086 AMT131086 AWP131086 BGL131086 BQH131086 CAD131086 CJZ131086 CTV131086 DDR131086 DNN131086 DXJ131086 EHF131086 ERB131086 FAX131086 FKT131086 FUP131086 GEL131086 GOH131086 GYD131086 HHZ131086 HRV131086 IBR131086 ILN131086 IVJ131086 JFF131086 JPB131086 JYX131086 KIT131086 KSP131086 LCL131086 LMH131086 LWD131086 MFZ131086 MPV131086 MZR131086 NJN131086 NTJ131086 ODF131086 ONB131086 OWX131086 PGT131086 PQP131086 QAL131086 QKH131086 QUD131086 RDZ131086 RNV131086 RXR131086 SHN131086 SRJ131086 TBF131086 TLB131086 TUX131086 UET131086 UOP131086 UYL131086 VIH131086 VSD131086 WBZ131086 WLV131086 WVR131086 J196622 JF196622 TB196622 ACX196622 AMT196622 AWP196622 BGL196622 BQH196622 CAD196622 CJZ196622 CTV196622 DDR196622 DNN196622 DXJ196622 EHF196622 ERB196622 FAX196622 FKT196622 FUP196622 GEL196622 GOH196622 GYD196622 HHZ196622 HRV196622 IBR196622 ILN196622 IVJ196622 JFF196622 JPB196622 JYX196622 KIT196622 KSP196622 LCL196622 LMH196622 LWD196622 MFZ196622 MPV196622 MZR196622 NJN196622 NTJ196622 ODF196622 ONB196622 OWX196622 PGT196622 PQP196622 QAL196622 QKH196622 QUD196622 RDZ196622 RNV196622 RXR196622 SHN196622 SRJ196622 TBF196622 TLB196622 TUX196622 UET196622 UOP196622 UYL196622 VIH196622 VSD196622 WBZ196622 WLV196622 WVR196622 J262158 JF262158 TB262158 ACX262158 AMT262158 AWP262158 BGL262158 BQH262158 CAD262158 CJZ262158 CTV262158 DDR262158 DNN262158 DXJ262158 EHF262158 ERB262158 FAX262158 FKT262158 FUP262158 GEL262158 GOH262158 GYD262158 HHZ262158 HRV262158 IBR262158 ILN262158 IVJ262158 JFF262158 JPB262158 JYX262158 KIT262158 KSP262158 LCL262158 LMH262158 LWD262158 MFZ262158 MPV262158 MZR262158 NJN262158 NTJ262158 ODF262158 ONB262158 OWX262158 PGT262158 PQP262158 QAL262158 QKH262158 QUD262158 RDZ262158 RNV262158 RXR262158 SHN262158 SRJ262158 TBF262158 TLB262158 TUX262158 UET262158 UOP262158 UYL262158 VIH262158 VSD262158 WBZ262158 WLV262158 WVR262158 J327694 JF327694 TB327694 ACX327694 AMT327694 AWP327694 BGL327694 BQH327694 CAD327694 CJZ327694 CTV327694 DDR327694 DNN327694 DXJ327694 EHF327694 ERB327694 FAX327694 FKT327694 FUP327694 GEL327694 GOH327694 GYD327694 HHZ327694 HRV327694 IBR327694 ILN327694 IVJ327694 JFF327694 JPB327694 JYX327694 KIT327694 KSP327694 LCL327694 LMH327694 LWD327694 MFZ327694 MPV327694 MZR327694 NJN327694 NTJ327694 ODF327694 ONB327694 OWX327694 PGT327694 PQP327694 QAL327694 QKH327694 QUD327694 RDZ327694 RNV327694 RXR327694 SHN327694 SRJ327694 TBF327694 TLB327694 TUX327694 UET327694 UOP327694 UYL327694 VIH327694 VSD327694 WBZ327694 WLV327694 WVR327694 J393230 JF393230 TB393230 ACX393230 AMT393230 AWP393230 BGL393230 BQH393230 CAD393230 CJZ393230 CTV393230 DDR393230 DNN393230 DXJ393230 EHF393230 ERB393230 FAX393230 FKT393230 FUP393230 GEL393230 GOH393230 GYD393230 HHZ393230 HRV393230 IBR393230 ILN393230 IVJ393230 JFF393230 JPB393230 JYX393230 KIT393230 KSP393230 LCL393230 LMH393230 LWD393230 MFZ393230 MPV393230 MZR393230 NJN393230 NTJ393230 ODF393230 ONB393230 OWX393230 PGT393230 PQP393230 QAL393230 QKH393230 QUD393230 RDZ393230 RNV393230 RXR393230 SHN393230 SRJ393230 TBF393230 TLB393230 TUX393230 UET393230 UOP393230 UYL393230 VIH393230 VSD393230 WBZ393230 WLV393230 WVR393230 J458766 JF458766 TB458766 ACX458766 AMT458766 AWP458766 BGL458766 BQH458766 CAD458766 CJZ458766 CTV458766 DDR458766 DNN458766 DXJ458766 EHF458766 ERB458766 FAX458766 FKT458766 FUP458766 GEL458766 GOH458766 GYD458766 HHZ458766 HRV458766 IBR458766 ILN458766 IVJ458766 JFF458766 JPB458766 JYX458766 KIT458766 KSP458766 LCL458766 LMH458766 LWD458766 MFZ458766 MPV458766 MZR458766 NJN458766 NTJ458766 ODF458766 ONB458766 OWX458766 PGT458766 PQP458766 QAL458766 QKH458766 QUD458766 RDZ458766 RNV458766 RXR458766 SHN458766 SRJ458766 TBF458766 TLB458766 TUX458766 UET458766 UOP458766 UYL458766 VIH458766 VSD458766 WBZ458766 WLV458766 WVR458766 J524302 JF524302 TB524302 ACX524302 AMT524302 AWP524302 BGL524302 BQH524302 CAD524302 CJZ524302 CTV524302 DDR524302 DNN524302 DXJ524302 EHF524302 ERB524302 FAX524302 FKT524302 FUP524302 GEL524302 GOH524302 GYD524302 HHZ524302 HRV524302 IBR524302 ILN524302 IVJ524302 JFF524302 JPB524302 JYX524302 KIT524302 KSP524302 LCL524302 LMH524302 LWD524302 MFZ524302 MPV524302 MZR524302 NJN524302 NTJ524302 ODF524302 ONB524302 OWX524302 PGT524302 PQP524302 QAL524302 QKH524302 QUD524302 RDZ524302 RNV524302 RXR524302 SHN524302 SRJ524302 TBF524302 TLB524302 TUX524302 UET524302 UOP524302 UYL524302 VIH524302 VSD524302 WBZ524302 WLV524302 WVR524302 J589838 JF589838 TB589838 ACX589838 AMT589838 AWP589838 BGL589838 BQH589838 CAD589838 CJZ589838 CTV589838 DDR589838 DNN589838 DXJ589838 EHF589838 ERB589838 FAX589838 FKT589838 FUP589838 GEL589838 GOH589838 GYD589838 HHZ589838 HRV589838 IBR589838 ILN589838 IVJ589838 JFF589838 JPB589838 JYX589838 KIT589838 KSP589838 LCL589838 LMH589838 LWD589838 MFZ589838 MPV589838 MZR589838 NJN589838 NTJ589838 ODF589838 ONB589838 OWX589838 PGT589838 PQP589838 QAL589838 QKH589838 QUD589838 RDZ589838 RNV589838 RXR589838 SHN589838 SRJ589838 TBF589838 TLB589838 TUX589838 UET589838 UOP589838 UYL589838 VIH589838 VSD589838 WBZ589838 WLV589838 WVR589838 J655374 JF655374 TB655374 ACX655374 AMT655374 AWP655374 BGL655374 BQH655374 CAD655374 CJZ655374 CTV655374 DDR655374 DNN655374 DXJ655374 EHF655374 ERB655374 FAX655374 FKT655374 FUP655374 GEL655374 GOH655374 GYD655374 HHZ655374 HRV655374 IBR655374 ILN655374 IVJ655374 JFF655374 JPB655374 JYX655374 KIT655374 KSP655374 LCL655374 LMH655374 LWD655374 MFZ655374 MPV655374 MZR655374 NJN655374 NTJ655374 ODF655374 ONB655374 OWX655374 PGT655374 PQP655374 QAL655374 QKH655374 QUD655374 RDZ655374 RNV655374 RXR655374 SHN655374 SRJ655374 TBF655374 TLB655374 TUX655374 UET655374 UOP655374 UYL655374 VIH655374 VSD655374 WBZ655374 WLV655374 WVR655374 J720910 JF720910 TB720910 ACX720910 AMT720910 AWP720910 BGL720910 BQH720910 CAD720910 CJZ720910 CTV720910 DDR720910 DNN720910 DXJ720910 EHF720910 ERB720910 FAX720910 FKT720910 FUP720910 GEL720910 GOH720910 GYD720910 HHZ720910 HRV720910 IBR720910 ILN720910 IVJ720910 JFF720910 JPB720910 JYX720910 KIT720910 KSP720910 LCL720910 LMH720910 LWD720910 MFZ720910 MPV720910 MZR720910 NJN720910 NTJ720910 ODF720910 ONB720910 OWX720910 PGT720910 PQP720910 QAL720910 QKH720910 QUD720910 RDZ720910 RNV720910 RXR720910 SHN720910 SRJ720910 TBF720910 TLB720910 TUX720910 UET720910 UOP720910 UYL720910 VIH720910 VSD720910 WBZ720910 WLV720910 WVR720910 J786446 JF786446 TB786446 ACX786446 AMT786446 AWP786446 BGL786446 BQH786446 CAD786446 CJZ786446 CTV786446 DDR786446 DNN786446 DXJ786446 EHF786446 ERB786446 FAX786446 FKT786446 FUP786446 GEL786446 GOH786446 GYD786446 HHZ786446 HRV786446 IBR786446 ILN786446 IVJ786446 JFF786446 JPB786446 JYX786446 KIT786446 KSP786446 LCL786446 LMH786446 LWD786446 MFZ786446 MPV786446 MZR786446 NJN786446 NTJ786446 ODF786446 ONB786446 OWX786446 PGT786446 PQP786446 QAL786446 QKH786446 QUD786446 RDZ786446 RNV786446 RXR786446 SHN786446 SRJ786446 TBF786446 TLB786446 TUX786446 UET786446 UOP786446 UYL786446 VIH786446 VSD786446 WBZ786446 WLV786446 WVR786446 J851982 JF851982 TB851982 ACX851982 AMT851982 AWP851982 BGL851982 BQH851982 CAD851982 CJZ851982 CTV851982 DDR851982 DNN851982 DXJ851982 EHF851982 ERB851982 FAX851982 FKT851982 FUP851982 GEL851982 GOH851982 GYD851982 HHZ851982 HRV851982 IBR851982 ILN851982 IVJ851982 JFF851982 JPB851982 JYX851982 KIT851982 KSP851982 LCL851982 LMH851982 LWD851982 MFZ851982 MPV851982 MZR851982 NJN851982 NTJ851982 ODF851982 ONB851982 OWX851982 PGT851982 PQP851982 QAL851982 QKH851982 QUD851982 RDZ851982 RNV851982 RXR851982 SHN851982 SRJ851982 TBF851982 TLB851982 TUX851982 UET851982 UOP851982 UYL851982 VIH851982 VSD851982 WBZ851982 WLV851982 WVR851982 J917518 JF917518 TB917518 ACX917518 AMT917518 AWP917518 BGL917518 BQH917518 CAD917518 CJZ917518 CTV917518 DDR917518 DNN917518 DXJ917518 EHF917518 ERB917518 FAX917518 FKT917518 FUP917518 GEL917518 GOH917518 GYD917518 HHZ917518 HRV917518 IBR917518 ILN917518 IVJ917518 JFF917518 JPB917518 JYX917518 KIT917518 KSP917518 LCL917518 LMH917518 LWD917518 MFZ917518 MPV917518 MZR917518 NJN917518 NTJ917518 ODF917518 ONB917518 OWX917518 PGT917518 PQP917518 QAL917518 QKH917518 QUD917518 RDZ917518 RNV917518 RXR917518 SHN917518 SRJ917518 TBF917518 TLB917518 TUX917518 UET917518 UOP917518 UYL917518 VIH917518 VSD917518 WBZ917518 WLV917518 WVR917518 J983054 JF983054 TB983054 ACX983054 AMT983054 AWP983054 BGL983054 BQH983054 CAD983054 CJZ983054 CTV983054 DDR983054 DNN983054 DXJ983054 EHF983054 ERB983054 FAX983054 FKT983054 FUP983054 GEL983054 GOH983054 GYD983054 HHZ983054 HRV983054 IBR983054 ILN983054 IVJ983054 JFF983054 JPB983054 JYX983054 KIT983054 KSP983054 LCL983054 LMH983054 LWD983054 MFZ983054 MPV983054 MZR983054 NJN983054 NTJ983054 ODF983054 ONB983054 OWX983054 PGT983054 PQP983054 QAL983054 QKH983054 QUD983054 RDZ983054 RNV983054 RXR983054 SHN983054 SRJ983054 TBF983054 TLB983054 TUX983054 UET983054 UOP983054 UYL983054 VIH983054 VSD983054 WBZ983054 WLV983054 WVR983054">
      <formula1>J14</formula1>
    </dataValidation>
    <dataValidation allowBlank="1" showInputMessage="1" showErrorMessage="1" prompt="ENDEREÇO" sqref="H12 JD12 SZ12 ACV12 AMR12 AWN12 BGJ12 BQF12 CAB12 CJX12 CTT12 DDP12 DNL12 DXH12 EHD12 EQZ12 FAV12 FKR12 FUN12 GEJ12 GOF12 GYB12 HHX12 HRT12 IBP12 ILL12 IVH12 JFD12 JOZ12 JYV12 KIR12 KSN12 LCJ12 LMF12 LWB12 MFX12 MPT12 MZP12 NJL12 NTH12 ODD12 OMZ12 OWV12 PGR12 PQN12 QAJ12 QKF12 QUB12 RDX12 RNT12 RXP12 SHL12 SRH12 TBD12 TKZ12 TUV12 UER12 UON12 UYJ12 VIF12 VSB12 WBX12 WLT12 WVP12 H65548 JD65548 SZ65548 ACV65548 AMR65548 AWN65548 BGJ65548 BQF65548 CAB65548 CJX65548 CTT65548 DDP65548 DNL65548 DXH65548 EHD65548 EQZ65548 FAV65548 FKR65548 FUN65548 GEJ65548 GOF65548 GYB65548 HHX65548 HRT65548 IBP65548 ILL65548 IVH65548 JFD65548 JOZ65548 JYV65548 KIR65548 KSN65548 LCJ65548 LMF65548 LWB65548 MFX65548 MPT65548 MZP65548 NJL65548 NTH65548 ODD65548 OMZ65548 OWV65548 PGR65548 PQN65548 QAJ65548 QKF65548 QUB65548 RDX65548 RNT65548 RXP65548 SHL65548 SRH65548 TBD65548 TKZ65548 TUV65548 UER65548 UON65548 UYJ65548 VIF65548 VSB65548 WBX65548 WLT65548 WVP65548 H131084 JD131084 SZ131084 ACV131084 AMR131084 AWN131084 BGJ131084 BQF131084 CAB131084 CJX131084 CTT131084 DDP131084 DNL131084 DXH131084 EHD131084 EQZ131084 FAV131084 FKR131084 FUN131084 GEJ131084 GOF131084 GYB131084 HHX131084 HRT131084 IBP131084 ILL131084 IVH131084 JFD131084 JOZ131084 JYV131084 KIR131084 KSN131084 LCJ131084 LMF131084 LWB131084 MFX131084 MPT131084 MZP131084 NJL131084 NTH131084 ODD131084 OMZ131084 OWV131084 PGR131084 PQN131084 QAJ131084 QKF131084 QUB131084 RDX131084 RNT131084 RXP131084 SHL131084 SRH131084 TBD131084 TKZ131084 TUV131084 UER131084 UON131084 UYJ131084 VIF131084 VSB131084 WBX131084 WLT131084 WVP131084 H196620 JD196620 SZ196620 ACV196620 AMR196620 AWN196620 BGJ196620 BQF196620 CAB196620 CJX196620 CTT196620 DDP196620 DNL196620 DXH196620 EHD196620 EQZ196620 FAV196620 FKR196620 FUN196620 GEJ196620 GOF196620 GYB196620 HHX196620 HRT196620 IBP196620 ILL196620 IVH196620 JFD196620 JOZ196620 JYV196620 KIR196620 KSN196620 LCJ196620 LMF196620 LWB196620 MFX196620 MPT196620 MZP196620 NJL196620 NTH196620 ODD196620 OMZ196620 OWV196620 PGR196620 PQN196620 QAJ196620 QKF196620 QUB196620 RDX196620 RNT196620 RXP196620 SHL196620 SRH196620 TBD196620 TKZ196620 TUV196620 UER196620 UON196620 UYJ196620 VIF196620 VSB196620 WBX196620 WLT196620 WVP196620 H262156 JD262156 SZ262156 ACV262156 AMR262156 AWN262156 BGJ262156 BQF262156 CAB262156 CJX262156 CTT262156 DDP262156 DNL262156 DXH262156 EHD262156 EQZ262156 FAV262156 FKR262156 FUN262156 GEJ262156 GOF262156 GYB262156 HHX262156 HRT262156 IBP262156 ILL262156 IVH262156 JFD262156 JOZ262156 JYV262156 KIR262156 KSN262156 LCJ262156 LMF262156 LWB262156 MFX262156 MPT262156 MZP262156 NJL262156 NTH262156 ODD262156 OMZ262156 OWV262156 PGR262156 PQN262156 QAJ262156 QKF262156 QUB262156 RDX262156 RNT262156 RXP262156 SHL262156 SRH262156 TBD262156 TKZ262156 TUV262156 UER262156 UON262156 UYJ262156 VIF262156 VSB262156 WBX262156 WLT262156 WVP262156 H327692 JD327692 SZ327692 ACV327692 AMR327692 AWN327692 BGJ327692 BQF327692 CAB327692 CJX327692 CTT327692 DDP327692 DNL327692 DXH327692 EHD327692 EQZ327692 FAV327692 FKR327692 FUN327692 GEJ327692 GOF327692 GYB327692 HHX327692 HRT327692 IBP327692 ILL327692 IVH327692 JFD327692 JOZ327692 JYV327692 KIR327692 KSN327692 LCJ327692 LMF327692 LWB327692 MFX327692 MPT327692 MZP327692 NJL327692 NTH327692 ODD327692 OMZ327692 OWV327692 PGR327692 PQN327692 QAJ327692 QKF327692 QUB327692 RDX327692 RNT327692 RXP327692 SHL327692 SRH327692 TBD327692 TKZ327692 TUV327692 UER327692 UON327692 UYJ327692 VIF327692 VSB327692 WBX327692 WLT327692 WVP327692 H393228 JD393228 SZ393228 ACV393228 AMR393228 AWN393228 BGJ393228 BQF393228 CAB393228 CJX393228 CTT393228 DDP393228 DNL393228 DXH393228 EHD393228 EQZ393228 FAV393228 FKR393228 FUN393228 GEJ393228 GOF393228 GYB393228 HHX393228 HRT393228 IBP393228 ILL393228 IVH393228 JFD393228 JOZ393228 JYV393228 KIR393228 KSN393228 LCJ393228 LMF393228 LWB393228 MFX393228 MPT393228 MZP393228 NJL393228 NTH393228 ODD393228 OMZ393228 OWV393228 PGR393228 PQN393228 QAJ393228 QKF393228 QUB393228 RDX393228 RNT393228 RXP393228 SHL393228 SRH393228 TBD393228 TKZ393228 TUV393228 UER393228 UON393228 UYJ393228 VIF393228 VSB393228 WBX393228 WLT393228 WVP393228 H458764 JD458764 SZ458764 ACV458764 AMR458764 AWN458764 BGJ458764 BQF458764 CAB458764 CJX458764 CTT458764 DDP458764 DNL458764 DXH458764 EHD458764 EQZ458764 FAV458764 FKR458764 FUN458764 GEJ458764 GOF458764 GYB458764 HHX458764 HRT458764 IBP458764 ILL458764 IVH458764 JFD458764 JOZ458764 JYV458764 KIR458764 KSN458764 LCJ458764 LMF458764 LWB458764 MFX458764 MPT458764 MZP458764 NJL458764 NTH458764 ODD458764 OMZ458764 OWV458764 PGR458764 PQN458764 QAJ458764 QKF458764 QUB458764 RDX458764 RNT458764 RXP458764 SHL458764 SRH458764 TBD458764 TKZ458764 TUV458764 UER458764 UON458764 UYJ458764 VIF458764 VSB458764 WBX458764 WLT458764 WVP458764 H524300 JD524300 SZ524300 ACV524300 AMR524300 AWN524300 BGJ524300 BQF524300 CAB524300 CJX524300 CTT524300 DDP524300 DNL524300 DXH524300 EHD524300 EQZ524300 FAV524300 FKR524300 FUN524300 GEJ524300 GOF524300 GYB524300 HHX524300 HRT524300 IBP524300 ILL524300 IVH524300 JFD524300 JOZ524300 JYV524300 KIR524300 KSN524300 LCJ524300 LMF524300 LWB524300 MFX524300 MPT524300 MZP524300 NJL524300 NTH524300 ODD524300 OMZ524300 OWV524300 PGR524300 PQN524300 QAJ524300 QKF524300 QUB524300 RDX524300 RNT524300 RXP524300 SHL524300 SRH524300 TBD524300 TKZ524300 TUV524300 UER524300 UON524300 UYJ524300 VIF524300 VSB524300 WBX524300 WLT524300 WVP524300 H589836 JD589836 SZ589836 ACV589836 AMR589836 AWN589836 BGJ589836 BQF589836 CAB589836 CJX589836 CTT589836 DDP589836 DNL589836 DXH589836 EHD589836 EQZ589836 FAV589836 FKR589836 FUN589836 GEJ589836 GOF589836 GYB589836 HHX589836 HRT589836 IBP589836 ILL589836 IVH589836 JFD589836 JOZ589836 JYV589836 KIR589836 KSN589836 LCJ589836 LMF589836 LWB589836 MFX589836 MPT589836 MZP589836 NJL589836 NTH589836 ODD589836 OMZ589836 OWV589836 PGR589836 PQN589836 QAJ589836 QKF589836 QUB589836 RDX589836 RNT589836 RXP589836 SHL589836 SRH589836 TBD589836 TKZ589836 TUV589836 UER589836 UON589836 UYJ589836 VIF589836 VSB589836 WBX589836 WLT589836 WVP589836 H655372 JD655372 SZ655372 ACV655372 AMR655372 AWN655372 BGJ655372 BQF655372 CAB655372 CJX655372 CTT655372 DDP655372 DNL655372 DXH655372 EHD655372 EQZ655372 FAV655372 FKR655372 FUN655372 GEJ655372 GOF655372 GYB655372 HHX655372 HRT655372 IBP655372 ILL655372 IVH655372 JFD655372 JOZ655372 JYV655372 KIR655372 KSN655372 LCJ655372 LMF655372 LWB655372 MFX655372 MPT655372 MZP655372 NJL655372 NTH655372 ODD655372 OMZ655372 OWV655372 PGR655372 PQN655372 QAJ655372 QKF655372 QUB655372 RDX655372 RNT655372 RXP655372 SHL655372 SRH655372 TBD655372 TKZ655372 TUV655372 UER655372 UON655372 UYJ655372 VIF655372 VSB655372 WBX655372 WLT655372 WVP655372 H720908 JD720908 SZ720908 ACV720908 AMR720908 AWN720908 BGJ720908 BQF720908 CAB720908 CJX720908 CTT720908 DDP720908 DNL720908 DXH720908 EHD720908 EQZ720908 FAV720908 FKR720908 FUN720908 GEJ720908 GOF720908 GYB720908 HHX720908 HRT720908 IBP720908 ILL720908 IVH720908 JFD720908 JOZ720908 JYV720908 KIR720908 KSN720908 LCJ720908 LMF720908 LWB720908 MFX720908 MPT720908 MZP720908 NJL720908 NTH720908 ODD720908 OMZ720908 OWV720908 PGR720908 PQN720908 QAJ720908 QKF720908 QUB720908 RDX720908 RNT720908 RXP720908 SHL720908 SRH720908 TBD720908 TKZ720908 TUV720908 UER720908 UON720908 UYJ720908 VIF720908 VSB720908 WBX720908 WLT720908 WVP720908 H786444 JD786444 SZ786444 ACV786444 AMR786444 AWN786444 BGJ786444 BQF786444 CAB786444 CJX786444 CTT786444 DDP786444 DNL786444 DXH786444 EHD786444 EQZ786444 FAV786444 FKR786444 FUN786444 GEJ786444 GOF786444 GYB786444 HHX786444 HRT786444 IBP786444 ILL786444 IVH786444 JFD786444 JOZ786444 JYV786444 KIR786444 KSN786444 LCJ786444 LMF786444 LWB786444 MFX786444 MPT786444 MZP786444 NJL786444 NTH786444 ODD786444 OMZ786444 OWV786444 PGR786444 PQN786444 QAJ786444 QKF786444 QUB786444 RDX786444 RNT786444 RXP786444 SHL786444 SRH786444 TBD786444 TKZ786444 TUV786444 UER786444 UON786444 UYJ786444 VIF786444 VSB786444 WBX786444 WLT786444 WVP786444 H851980 JD851980 SZ851980 ACV851980 AMR851980 AWN851980 BGJ851980 BQF851980 CAB851980 CJX851980 CTT851980 DDP851980 DNL851980 DXH851980 EHD851980 EQZ851980 FAV851980 FKR851980 FUN851980 GEJ851980 GOF851980 GYB851980 HHX851980 HRT851980 IBP851980 ILL851980 IVH851980 JFD851980 JOZ851980 JYV851980 KIR851980 KSN851980 LCJ851980 LMF851980 LWB851980 MFX851980 MPT851980 MZP851980 NJL851980 NTH851980 ODD851980 OMZ851980 OWV851980 PGR851980 PQN851980 QAJ851980 QKF851980 QUB851980 RDX851980 RNT851980 RXP851980 SHL851980 SRH851980 TBD851980 TKZ851980 TUV851980 UER851980 UON851980 UYJ851980 VIF851980 VSB851980 WBX851980 WLT851980 WVP851980 H917516 JD917516 SZ917516 ACV917516 AMR917516 AWN917516 BGJ917516 BQF917516 CAB917516 CJX917516 CTT917516 DDP917516 DNL917516 DXH917516 EHD917516 EQZ917516 FAV917516 FKR917516 FUN917516 GEJ917516 GOF917516 GYB917516 HHX917516 HRT917516 IBP917516 ILL917516 IVH917516 JFD917516 JOZ917516 JYV917516 KIR917516 KSN917516 LCJ917516 LMF917516 LWB917516 MFX917516 MPT917516 MZP917516 NJL917516 NTH917516 ODD917516 OMZ917516 OWV917516 PGR917516 PQN917516 QAJ917516 QKF917516 QUB917516 RDX917516 RNT917516 RXP917516 SHL917516 SRH917516 TBD917516 TKZ917516 TUV917516 UER917516 UON917516 UYJ917516 VIF917516 VSB917516 WBX917516 WLT917516 WVP917516 H983052 JD983052 SZ983052 ACV983052 AMR983052 AWN983052 BGJ983052 BQF983052 CAB983052 CJX983052 CTT983052 DDP983052 DNL983052 DXH983052 EHD983052 EQZ983052 FAV983052 FKR983052 FUN983052 GEJ983052 GOF983052 GYB983052 HHX983052 HRT983052 IBP983052 ILL983052 IVH983052 JFD983052 JOZ983052 JYV983052 KIR983052 KSN983052 LCJ983052 LMF983052 LWB983052 MFX983052 MPT983052 MZP983052 NJL983052 NTH983052 ODD983052 OMZ983052 OWV983052 PGR983052 PQN983052 QAJ983052 QKF983052 QUB983052 RDX983052 RNT983052 RXP983052 SHL983052 SRH983052 TBD983052 TKZ983052 TUV983052 UER983052 UON983052 UYJ983052 VIF983052 VSB983052 WBX983052 WLT983052 WVP983052"/>
    <dataValidation allowBlank="1" showInputMessage="1" showErrorMessage="1" prompt="NÚMERO" sqref="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dataValidation allowBlank="1" showInputMessage="1" showErrorMessage="1" prompt="ESTADO_x000a_" sqref="H14 JD14 SZ14 ACV14 AMR14 AWN14 BGJ14 BQF14 CAB14 CJX14 CTT14 DDP14 DNL14 DXH14 EHD14 EQZ14 FAV14 FKR14 FUN14 GEJ14 GOF14 GYB14 HHX14 HRT14 IBP14 ILL14 IVH14 JFD14 JOZ14 JYV14 KIR14 KSN14 LCJ14 LMF14 LWB14 MFX14 MPT14 MZP14 NJL14 NTH14 ODD14 OMZ14 OWV14 PGR14 PQN14 QAJ14 QKF14 QUB14 RDX14 RNT14 RXP14 SHL14 SRH14 TBD14 TKZ14 TUV14 UER14 UON14 UYJ14 VIF14 VSB14 WBX14 WLT14 WVP14 H65550 JD65550 SZ65550 ACV65550 AMR65550 AWN65550 BGJ65550 BQF65550 CAB65550 CJX65550 CTT65550 DDP65550 DNL65550 DXH65550 EHD65550 EQZ65550 FAV65550 FKR65550 FUN65550 GEJ65550 GOF65550 GYB65550 HHX65550 HRT65550 IBP65550 ILL65550 IVH65550 JFD65550 JOZ65550 JYV65550 KIR65550 KSN65550 LCJ65550 LMF65550 LWB65550 MFX65550 MPT65550 MZP65550 NJL65550 NTH65550 ODD65550 OMZ65550 OWV65550 PGR65550 PQN65550 QAJ65550 QKF65550 QUB65550 RDX65550 RNT65550 RXP65550 SHL65550 SRH65550 TBD65550 TKZ65550 TUV65550 UER65550 UON65550 UYJ65550 VIF65550 VSB65550 WBX65550 WLT65550 WVP65550 H131086 JD131086 SZ131086 ACV131086 AMR131086 AWN131086 BGJ131086 BQF131086 CAB131086 CJX131086 CTT131086 DDP131086 DNL131086 DXH131086 EHD131086 EQZ131086 FAV131086 FKR131086 FUN131086 GEJ131086 GOF131086 GYB131086 HHX131086 HRT131086 IBP131086 ILL131086 IVH131086 JFD131086 JOZ131086 JYV131086 KIR131086 KSN131086 LCJ131086 LMF131086 LWB131086 MFX131086 MPT131086 MZP131086 NJL131086 NTH131086 ODD131086 OMZ131086 OWV131086 PGR131086 PQN131086 QAJ131086 QKF131086 QUB131086 RDX131086 RNT131086 RXP131086 SHL131086 SRH131086 TBD131086 TKZ131086 TUV131086 UER131086 UON131086 UYJ131086 VIF131086 VSB131086 WBX131086 WLT131086 WVP131086 H196622 JD196622 SZ196622 ACV196622 AMR196622 AWN196622 BGJ196622 BQF196622 CAB196622 CJX196622 CTT196622 DDP196622 DNL196622 DXH196622 EHD196622 EQZ196622 FAV196622 FKR196622 FUN196622 GEJ196622 GOF196622 GYB196622 HHX196622 HRT196622 IBP196622 ILL196622 IVH196622 JFD196622 JOZ196622 JYV196622 KIR196622 KSN196622 LCJ196622 LMF196622 LWB196622 MFX196622 MPT196622 MZP196622 NJL196622 NTH196622 ODD196622 OMZ196622 OWV196622 PGR196622 PQN196622 QAJ196622 QKF196622 QUB196622 RDX196622 RNT196622 RXP196622 SHL196622 SRH196622 TBD196622 TKZ196622 TUV196622 UER196622 UON196622 UYJ196622 VIF196622 VSB196622 WBX196622 WLT196622 WVP196622 H262158 JD262158 SZ262158 ACV262158 AMR262158 AWN262158 BGJ262158 BQF262158 CAB262158 CJX262158 CTT262158 DDP262158 DNL262158 DXH262158 EHD262158 EQZ262158 FAV262158 FKR262158 FUN262158 GEJ262158 GOF262158 GYB262158 HHX262158 HRT262158 IBP262158 ILL262158 IVH262158 JFD262158 JOZ262158 JYV262158 KIR262158 KSN262158 LCJ262158 LMF262158 LWB262158 MFX262158 MPT262158 MZP262158 NJL262158 NTH262158 ODD262158 OMZ262158 OWV262158 PGR262158 PQN262158 QAJ262158 QKF262158 QUB262158 RDX262158 RNT262158 RXP262158 SHL262158 SRH262158 TBD262158 TKZ262158 TUV262158 UER262158 UON262158 UYJ262158 VIF262158 VSB262158 WBX262158 WLT262158 WVP262158 H327694 JD327694 SZ327694 ACV327694 AMR327694 AWN327694 BGJ327694 BQF327694 CAB327694 CJX327694 CTT327694 DDP327694 DNL327694 DXH327694 EHD327694 EQZ327694 FAV327694 FKR327694 FUN327694 GEJ327694 GOF327694 GYB327694 HHX327694 HRT327694 IBP327694 ILL327694 IVH327694 JFD327694 JOZ327694 JYV327694 KIR327694 KSN327694 LCJ327694 LMF327694 LWB327694 MFX327694 MPT327694 MZP327694 NJL327694 NTH327694 ODD327694 OMZ327694 OWV327694 PGR327694 PQN327694 QAJ327694 QKF327694 QUB327694 RDX327694 RNT327694 RXP327694 SHL327694 SRH327694 TBD327694 TKZ327694 TUV327694 UER327694 UON327694 UYJ327694 VIF327694 VSB327694 WBX327694 WLT327694 WVP327694 H393230 JD393230 SZ393230 ACV393230 AMR393230 AWN393230 BGJ393230 BQF393230 CAB393230 CJX393230 CTT393230 DDP393230 DNL393230 DXH393230 EHD393230 EQZ393230 FAV393230 FKR393230 FUN393230 GEJ393230 GOF393230 GYB393230 HHX393230 HRT393230 IBP393230 ILL393230 IVH393230 JFD393230 JOZ393230 JYV393230 KIR393230 KSN393230 LCJ393230 LMF393230 LWB393230 MFX393230 MPT393230 MZP393230 NJL393230 NTH393230 ODD393230 OMZ393230 OWV393230 PGR393230 PQN393230 QAJ393230 QKF393230 QUB393230 RDX393230 RNT393230 RXP393230 SHL393230 SRH393230 TBD393230 TKZ393230 TUV393230 UER393230 UON393230 UYJ393230 VIF393230 VSB393230 WBX393230 WLT393230 WVP393230 H458766 JD458766 SZ458766 ACV458766 AMR458766 AWN458766 BGJ458766 BQF458766 CAB458766 CJX458766 CTT458766 DDP458766 DNL458766 DXH458766 EHD458766 EQZ458766 FAV458766 FKR458766 FUN458766 GEJ458766 GOF458766 GYB458766 HHX458766 HRT458766 IBP458766 ILL458766 IVH458766 JFD458766 JOZ458766 JYV458766 KIR458766 KSN458766 LCJ458766 LMF458766 LWB458766 MFX458766 MPT458766 MZP458766 NJL458766 NTH458766 ODD458766 OMZ458766 OWV458766 PGR458766 PQN458766 QAJ458766 QKF458766 QUB458766 RDX458766 RNT458766 RXP458766 SHL458766 SRH458766 TBD458766 TKZ458766 TUV458766 UER458766 UON458766 UYJ458766 VIF458766 VSB458766 WBX458766 WLT458766 WVP458766 H524302 JD524302 SZ524302 ACV524302 AMR524302 AWN524302 BGJ524302 BQF524302 CAB524302 CJX524302 CTT524302 DDP524302 DNL524302 DXH524302 EHD524302 EQZ524302 FAV524302 FKR524302 FUN524302 GEJ524302 GOF524302 GYB524302 HHX524302 HRT524302 IBP524302 ILL524302 IVH524302 JFD524302 JOZ524302 JYV524302 KIR524302 KSN524302 LCJ524302 LMF524302 LWB524302 MFX524302 MPT524302 MZP524302 NJL524302 NTH524302 ODD524302 OMZ524302 OWV524302 PGR524302 PQN524302 QAJ524302 QKF524302 QUB524302 RDX524302 RNT524302 RXP524302 SHL524302 SRH524302 TBD524302 TKZ524302 TUV524302 UER524302 UON524302 UYJ524302 VIF524302 VSB524302 WBX524302 WLT524302 WVP524302 H589838 JD589838 SZ589838 ACV589838 AMR589838 AWN589838 BGJ589838 BQF589838 CAB589838 CJX589838 CTT589838 DDP589838 DNL589838 DXH589838 EHD589838 EQZ589838 FAV589838 FKR589838 FUN589838 GEJ589838 GOF589838 GYB589838 HHX589838 HRT589838 IBP589838 ILL589838 IVH589838 JFD589838 JOZ589838 JYV589838 KIR589838 KSN589838 LCJ589838 LMF589838 LWB589838 MFX589838 MPT589838 MZP589838 NJL589838 NTH589838 ODD589838 OMZ589838 OWV589838 PGR589838 PQN589838 QAJ589838 QKF589838 QUB589838 RDX589838 RNT589838 RXP589838 SHL589838 SRH589838 TBD589838 TKZ589838 TUV589838 UER589838 UON589838 UYJ589838 VIF589838 VSB589838 WBX589838 WLT589838 WVP589838 H655374 JD655374 SZ655374 ACV655374 AMR655374 AWN655374 BGJ655374 BQF655374 CAB655374 CJX655374 CTT655374 DDP655374 DNL655374 DXH655374 EHD655374 EQZ655374 FAV655374 FKR655374 FUN655374 GEJ655374 GOF655374 GYB655374 HHX655374 HRT655374 IBP655374 ILL655374 IVH655374 JFD655374 JOZ655374 JYV655374 KIR655374 KSN655374 LCJ655374 LMF655374 LWB655374 MFX655374 MPT655374 MZP655374 NJL655374 NTH655374 ODD655374 OMZ655374 OWV655374 PGR655374 PQN655374 QAJ655374 QKF655374 QUB655374 RDX655374 RNT655374 RXP655374 SHL655374 SRH655374 TBD655374 TKZ655374 TUV655374 UER655374 UON655374 UYJ655374 VIF655374 VSB655374 WBX655374 WLT655374 WVP655374 H720910 JD720910 SZ720910 ACV720910 AMR720910 AWN720910 BGJ720910 BQF720910 CAB720910 CJX720910 CTT720910 DDP720910 DNL720910 DXH720910 EHD720910 EQZ720910 FAV720910 FKR720910 FUN720910 GEJ720910 GOF720910 GYB720910 HHX720910 HRT720910 IBP720910 ILL720910 IVH720910 JFD720910 JOZ720910 JYV720910 KIR720910 KSN720910 LCJ720910 LMF720910 LWB720910 MFX720910 MPT720910 MZP720910 NJL720910 NTH720910 ODD720910 OMZ720910 OWV720910 PGR720910 PQN720910 QAJ720910 QKF720910 QUB720910 RDX720910 RNT720910 RXP720910 SHL720910 SRH720910 TBD720910 TKZ720910 TUV720910 UER720910 UON720910 UYJ720910 VIF720910 VSB720910 WBX720910 WLT720910 WVP720910 H786446 JD786446 SZ786446 ACV786446 AMR786446 AWN786446 BGJ786446 BQF786446 CAB786446 CJX786446 CTT786446 DDP786446 DNL786446 DXH786446 EHD786446 EQZ786446 FAV786446 FKR786446 FUN786446 GEJ786446 GOF786446 GYB786446 HHX786446 HRT786446 IBP786446 ILL786446 IVH786446 JFD786446 JOZ786446 JYV786446 KIR786446 KSN786446 LCJ786446 LMF786446 LWB786446 MFX786446 MPT786446 MZP786446 NJL786446 NTH786446 ODD786446 OMZ786446 OWV786446 PGR786446 PQN786446 QAJ786446 QKF786446 QUB786446 RDX786446 RNT786446 RXP786446 SHL786446 SRH786446 TBD786446 TKZ786446 TUV786446 UER786446 UON786446 UYJ786446 VIF786446 VSB786446 WBX786446 WLT786446 WVP786446 H851982 JD851982 SZ851982 ACV851982 AMR851982 AWN851982 BGJ851982 BQF851982 CAB851982 CJX851982 CTT851982 DDP851982 DNL851982 DXH851982 EHD851982 EQZ851982 FAV851982 FKR851982 FUN851982 GEJ851982 GOF851982 GYB851982 HHX851982 HRT851982 IBP851982 ILL851982 IVH851982 JFD851982 JOZ851982 JYV851982 KIR851982 KSN851982 LCJ851982 LMF851982 LWB851982 MFX851982 MPT851982 MZP851982 NJL851982 NTH851982 ODD851982 OMZ851982 OWV851982 PGR851982 PQN851982 QAJ851982 QKF851982 QUB851982 RDX851982 RNT851982 RXP851982 SHL851982 SRH851982 TBD851982 TKZ851982 TUV851982 UER851982 UON851982 UYJ851982 VIF851982 VSB851982 WBX851982 WLT851982 WVP851982 H917518 JD917518 SZ917518 ACV917518 AMR917518 AWN917518 BGJ917518 BQF917518 CAB917518 CJX917518 CTT917518 DDP917518 DNL917518 DXH917518 EHD917518 EQZ917518 FAV917518 FKR917518 FUN917518 GEJ917518 GOF917518 GYB917518 HHX917518 HRT917518 IBP917518 ILL917518 IVH917518 JFD917518 JOZ917518 JYV917518 KIR917518 KSN917518 LCJ917518 LMF917518 LWB917518 MFX917518 MPT917518 MZP917518 NJL917518 NTH917518 ODD917518 OMZ917518 OWV917518 PGR917518 PQN917518 QAJ917518 QKF917518 QUB917518 RDX917518 RNT917518 RXP917518 SHL917518 SRH917518 TBD917518 TKZ917518 TUV917518 UER917518 UON917518 UYJ917518 VIF917518 VSB917518 WBX917518 WLT917518 WVP917518 H983054 JD983054 SZ983054 ACV983054 AMR983054 AWN983054 BGJ983054 BQF983054 CAB983054 CJX983054 CTT983054 DDP983054 DNL983054 DXH983054 EHD983054 EQZ983054 FAV983054 FKR983054 FUN983054 GEJ983054 GOF983054 GYB983054 HHX983054 HRT983054 IBP983054 ILL983054 IVH983054 JFD983054 JOZ983054 JYV983054 KIR983054 KSN983054 LCJ983054 LMF983054 LWB983054 MFX983054 MPT983054 MZP983054 NJL983054 NTH983054 ODD983054 OMZ983054 OWV983054 PGR983054 PQN983054 QAJ983054 QKF983054 QUB983054 RDX983054 RNT983054 RXP983054 SHL983054 SRH983054 TBD983054 TKZ983054 TUV983054 UER983054 UON983054 UYJ983054 VIF983054 VSB983054 WBX983054 WLT983054 WVP983054"/>
    <dataValidation type="custom" allowBlank="1" showInputMessage="1" showErrorMessage="1" errorTitle="CEP" error="PREENCHA SOMENTE OS NÚMEROS" promptTitle="CEP" prompt="PREENCHA SOMENTE OS NÚMEROS" sqref="J13 JF13 TB13 ACX13 AMT13 AWP13 BGL13 BQH13 CAD13 CJZ13 CTV13 DDR13 DNN13 DXJ13 EHF13 ERB13 FAX13 FKT13 FUP13 GEL13 GOH13 GYD13 HHZ13 HRV13 IBR13 ILN13 IVJ13 JFF13 JPB13 JYX13 KIT13 KSP13 LCL13 LMH13 LWD13 MFZ13 MPV13 MZR13 NJN13 NTJ13 ODF13 ONB13 OWX13 PGT13 PQP13 QAL13 QKH13 QUD13 RDZ13 RNV13 RXR13 SHN13 SRJ13 TBF13 TLB13 TUX13 UET13 UOP13 UYL13 VIH13 VSD13 WBZ13 WLV13 WVR13 J65549 JF65549 TB65549 ACX65549 AMT65549 AWP65549 BGL65549 BQH65549 CAD65549 CJZ65549 CTV65549 DDR65549 DNN65549 DXJ65549 EHF65549 ERB65549 FAX65549 FKT65549 FUP65549 GEL65549 GOH65549 GYD65549 HHZ65549 HRV65549 IBR65549 ILN65549 IVJ65549 JFF65549 JPB65549 JYX65549 KIT65549 KSP65549 LCL65549 LMH65549 LWD65549 MFZ65549 MPV65549 MZR65549 NJN65549 NTJ65549 ODF65549 ONB65549 OWX65549 PGT65549 PQP65549 QAL65549 QKH65549 QUD65549 RDZ65549 RNV65549 RXR65549 SHN65549 SRJ65549 TBF65549 TLB65549 TUX65549 UET65549 UOP65549 UYL65549 VIH65549 VSD65549 WBZ65549 WLV65549 WVR65549 J131085 JF131085 TB131085 ACX131085 AMT131085 AWP131085 BGL131085 BQH131085 CAD131085 CJZ131085 CTV131085 DDR131085 DNN131085 DXJ131085 EHF131085 ERB131085 FAX131085 FKT131085 FUP131085 GEL131085 GOH131085 GYD131085 HHZ131085 HRV131085 IBR131085 ILN131085 IVJ131085 JFF131085 JPB131085 JYX131085 KIT131085 KSP131085 LCL131085 LMH131085 LWD131085 MFZ131085 MPV131085 MZR131085 NJN131085 NTJ131085 ODF131085 ONB131085 OWX131085 PGT131085 PQP131085 QAL131085 QKH131085 QUD131085 RDZ131085 RNV131085 RXR131085 SHN131085 SRJ131085 TBF131085 TLB131085 TUX131085 UET131085 UOP131085 UYL131085 VIH131085 VSD131085 WBZ131085 WLV131085 WVR131085 J196621 JF196621 TB196621 ACX196621 AMT196621 AWP196621 BGL196621 BQH196621 CAD196621 CJZ196621 CTV196621 DDR196621 DNN196621 DXJ196621 EHF196621 ERB196621 FAX196621 FKT196621 FUP196621 GEL196621 GOH196621 GYD196621 HHZ196621 HRV196621 IBR196621 ILN196621 IVJ196621 JFF196621 JPB196621 JYX196621 KIT196621 KSP196621 LCL196621 LMH196621 LWD196621 MFZ196621 MPV196621 MZR196621 NJN196621 NTJ196621 ODF196621 ONB196621 OWX196621 PGT196621 PQP196621 QAL196621 QKH196621 QUD196621 RDZ196621 RNV196621 RXR196621 SHN196621 SRJ196621 TBF196621 TLB196621 TUX196621 UET196621 UOP196621 UYL196621 VIH196621 VSD196621 WBZ196621 WLV196621 WVR196621 J262157 JF262157 TB262157 ACX262157 AMT262157 AWP262157 BGL262157 BQH262157 CAD262157 CJZ262157 CTV262157 DDR262157 DNN262157 DXJ262157 EHF262157 ERB262157 FAX262157 FKT262157 FUP262157 GEL262157 GOH262157 GYD262157 HHZ262157 HRV262157 IBR262157 ILN262157 IVJ262157 JFF262157 JPB262157 JYX262157 KIT262157 KSP262157 LCL262157 LMH262157 LWD262157 MFZ262157 MPV262157 MZR262157 NJN262157 NTJ262157 ODF262157 ONB262157 OWX262157 PGT262157 PQP262157 QAL262157 QKH262157 QUD262157 RDZ262157 RNV262157 RXR262157 SHN262157 SRJ262157 TBF262157 TLB262157 TUX262157 UET262157 UOP262157 UYL262157 VIH262157 VSD262157 WBZ262157 WLV262157 WVR262157 J327693 JF327693 TB327693 ACX327693 AMT327693 AWP327693 BGL327693 BQH327693 CAD327693 CJZ327693 CTV327693 DDR327693 DNN327693 DXJ327693 EHF327693 ERB327693 FAX327693 FKT327693 FUP327693 GEL327693 GOH327693 GYD327693 HHZ327693 HRV327693 IBR327693 ILN327693 IVJ327693 JFF327693 JPB327693 JYX327693 KIT327693 KSP327693 LCL327693 LMH327693 LWD327693 MFZ327693 MPV327693 MZR327693 NJN327693 NTJ327693 ODF327693 ONB327693 OWX327693 PGT327693 PQP327693 QAL327693 QKH327693 QUD327693 RDZ327693 RNV327693 RXR327693 SHN327693 SRJ327693 TBF327693 TLB327693 TUX327693 UET327693 UOP327693 UYL327693 VIH327693 VSD327693 WBZ327693 WLV327693 WVR327693 J393229 JF393229 TB393229 ACX393229 AMT393229 AWP393229 BGL393229 BQH393229 CAD393229 CJZ393229 CTV393229 DDR393229 DNN393229 DXJ393229 EHF393229 ERB393229 FAX393229 FKT393229 FUP393229 GEL393229 GOH393229 GYD393229 HHZ393229 HRV393229 IBR393229 ILN393229 IVJ393229 JFF393229 JPB393229 JYX393229 KIT393229 KSP393229 LCL393229 LMH393229 LWD393229 MFZ393229 MPV393229 MZR393229 NJN393229 NTJ393229 ODF393229 ONB393229 OWX393229 PGT393229 PQP393229 QAL393229 QKH393229 QUD393229 RDZ393229 RNV393229 RXR393229 SHN393229 SRJ393229 TBF393229 TLB393229 TUX393229 UET393229 UOP393229 UYL393229 VIH393229 VSD393229 WBZ393229 WLV393229 WVR393229 J458765 JF458765 TB458765 ACX458765 AMT458765 AWP458765 BGL458765 BQH458765 CAD458765 CJZ458765 CTV458765 DDR458765 DNN458765 DXJ458765 EHF458765 ERB458765 FAX458765 FKT458765 FUP458765 GEL458765 GOH458765 GYD458765 HHZ458765 HRV458765 IBR458765 ILN458765 IVJ458765 JFF458765 JPB458765 JYX458765 KIT458765 KSP458765 LCL458765 LMH458765 LWD458765 MFZ458765 MPV458765 MZR458765 NJN458765 NTJ458765 ODF458765 ONB458765 OWX458765 PGT458765 PQP458765 QAL458765 QKH458765 QUD458765 RDZ458765 RNV458765 RXR458765 SHN458765 SRJ458765 TBF458765 TLB458765 TUX458765 UET458765 UOP458765 UYL458765 VIH458765 VSD458765 WBZ458765 WLV458765 WVR458765 J524301 JF524301 TB524301 ACX524301 AMT524301 AWP524301 BGL524301 BQH524301 CAD524301 CJZ524301 CTV524301 DDR524301 DNN524301 DXJ524301 EHF524301 ERB524301 FAX524301 FKT524301 FUP524301 GEL524301 GOH524301 GYD524301 HHZ524301 HRV524301 IBR524301 ILN524301 IVJ524301 JFF524301 JPB524301 JYX524301 KIT524301 KSP524301 LCL524301 LMH524301 LWD524301 MFZ524301 MPV524301 MZR524301 NJN524301 NTJ524301 ODF524301 ONB524301 OWX524301 PGT524301 PQP524301 QAL524301 QKH524301 QUD524301 RDZ524301 RNV524301 RXR524301 SHN524301 SRJ524301 TBF524301 TLB524301 TUX524301 UET524301 UOP524301 UYL524301 VIH524301 VSD524301 WBZ524301 WLV524301 WVR524301 J589837 JF589837 TB589837 ACX589837 AMT589837 AWP589837 BGL589837 BQH589837 CAD589837 CJZ589837 CTV589837 DDR589837 DNN589837 DXJ589837 EHF589837 ERB589837 FAX589837 FKT589837 FUP589837 GEL589837 GOH589837 GYD589837 HHZ589837 HRV589837 IBR589837 ILN589837 IVJ589837 JFF589837 JPB589837 JYX589837 KIT589837 KSP589837 LCL589837 LMH589837 LWD589837 MFZ589837 MPV589837 MZR589837 NJN589837 NTJ589837 ODF589837 ONB589837 OWX589837 PGT589837 PQP589837 QAL589837 QKH589837 QUD589837 RDZ589837 RNV589837 RXR589837 SHN589837 SRJ589837 TBF589837 TLB589837 TUX589837 UET589837 UOP589837 UYL589837 VIH589837 VSD589837 WBZ589837 WLV589837 WVR589837 J655373 JF655373 TB655373 ACX655373 AMT655373 AWP655373 BGL655373 BQH655373 CAD655373 CJZ655373 CTV655373 DDR655373 DNN655373 DXJ655373 EHF655373 ERB655373 FAX655373 FKT655373 FUP655373 GEL655373 GOH655373 GYD655373 HHZ655373 HRV655373 IBR655373 ILN655373 IVJ655373 JFF655373 JPB655373 JYX655373 KIT655373 KSP655373 LCL655373 LMH655373 LWD655373 MFZ655373 MPV655373 MZR655373 NJN655373 NTJ655373 ODF655373 ONB655373 OWX655373 PGT655373 PQP655373 QAL655373 QKH655373 QUD655373 RDZ655373 RNV655373 RXR655373 SHN655373 SRJ655373 TBF655373 TLB655373 TUX655373 UET655373 UOP655373 UYL655373 VIH655373 VSD655373 WBZ655373 WLV655373 WVR655373 J720909 JF720909 TB720909 ACX720909 AMT720909 AWP720909 BGL720909 BQH720909 CAD720909 CJZ720909 CTV720909 DDR720909 DNN720909 DXJ720909 EHF720909 ERB720909 FAX720909 FKT720909 FUP720909 GEL720909 GOH720909 GYD720909 HHZ720909 HRV720909 IBR720909 ILN720909 IVJ720909 JFF720909 JPB720909 JYX720909 KIT720909 KSP720909 LCL720909 LMH720909 LWD720909 MFZ720909 MPV720909 MZR720909 NJN720909 NTJ720909 ODF720909 ONB720909 OWX720909 PGT720909 PQP720909 QAL720909 QKH720909 QUD720909 RDZ720909 RNV720909 RXR720909 SHN720909 SRJ720909 TBF720909 TLB720909 TUX720909 UET720909 UOP720909 UYL720909 VIH720909 VSD720909 WBZ720909 WLV720909 WVR720909 J786445 JF786445 TB786445 ACX786445 AMT786445 AWP786445 BGL786445 BQH786445 CAD786445 CJZ786445 CTV786445 DDR786445 DNN786445 DXJ786445 EHF786445 ERB786445 FAX786445 FKT786445 FUP786445 GEL786445 GOH786445 GYD786445 HHZ786445 HRV786445 IBR786445 ILN786445 IVJ786445 JFF786445 JPB786445 JYX786445 KIT786445 KSP786445 LCL786445 LMH786445 LWD786445 MFZ786445 MPV786445 MZR786445 NJN786445 NTJ786445 ODF786445 ONB786445 OWX786445 PGT786445 PQP786445 QAL786445 QKH786445 QUD786445 RDZ786445 RNV786445 RXR786445 SHN786445 SRJ786445 TBF786445 TLB786445 TUX786445 UET786445 UOP786445 UYL786445 VIH786445 VSD786445 WBZ786445 WLV786445 WVR786445 J851981 JF851981 TB851981 ACX851981 AMT851981 AWP851981 BGL851981 BQH851981 CAD851981 CJZ851981 CTV851981 DDR851981 DNN851981 DXJ851981 EHF851981 ERB851981 FAX851981 FKT851981 FUP851981 GEL851981 GOH851981 GYD851981 HHZ851981 HRV851981 IBR851981 ILN851981 IVJ851981 JFF851981 JPB851981 JYX851981 KIT851981 KSP851981 LCL851981 LMH851981 LWD851981 MFZ851981 MPV851981 MZR851981 NJN851981 NTJ851981 ODF851981 ONB851981 OWX851981 PGT851981 PQP851981 QAL851981 QKH851981 QUD851981 RDZ851981 RNV851981 RXR851981 SHN851981 SRJ851981 TBF851981 TLB851981 TUX851981 UET851981 UOP851981 UYL851981 VIH851981 VSD851981 WBZ851981 WLV851981 WVR851981 J917517 JF917517 TB917517 ACX917517 AMT917517 AWP917517 BGL917517 BQH917517 CAD917517 CJZ917517 CTV917517 DDR917517 DNN917517 DXJ917517 EHF917517 ERB917517 FAX917517 FKT917517 FUP917517 GEL917517 GOH917517 GYD917517 HHZ917517 HRV917517 IBR917517 ILN917517 IVJ917517 JFF917517 JPB917517 JYX917517 KIT917517 KSP917517 LCL917517 LMH917517 LWD917517 MFZ917517 MPV917517 MZR917517 NJN917517 NTJ917517 ODF917517 ONB917517 OWX917517 PGT917517 PQP917517 QAL917517 QKH917517 QUD917517 RDZ917517 RNV917517 RXR917517 SHN917517 SRJ917517 TBF917517 TLB917517 TUX917517 UET917517 UOP917517 UYL917517 VIH917517 VSD917517 WBZ917517 WLV917517 WVR917517 J983053 JF983053 TB983053 ACX983053 AMT983053 AWP983053 BGL983053 BQH983053 CAD983053 CJZ983053 CTV983053 DDR983053 DNN983053 DXJ983053 EHF983053 ERB983053 FAX983053 FKT983053 FUP983053 GEL983053 GOH983053 GYD983053 HHZ983053 HRV983053 IBR983053 ILN983053 IVJ983053 JFF983053 JPB983053 JYX983053 KIT983053 KSP983053 LCL983053 LMH983053 LWD983053 MFZ983053 MPV983053 MZR983053 NJN983053 NTJ983053 ODF983053 ONB983053 OWX983053 PGT983053 PQP983053 QAL983053 QKH983053 QUD983053 RDZ983053 RNV983053 RXR983053 SHN983053 SRJ983053 TBF983053 TLB983053 TUX983053 UET983053 UOP983053 UYL983053 VIH983053 VSD983053 WBZ983053 WLV983053 WVR983053">
      <formula1>J13</formula1>
    </dataValidation>
    <dataValidation type="custom" allowBlank="1" showInputMessage="1" showErrorMessage="1" errorTitle="CNPJ" error="PREENCHA SOMENTE OS NÚMEROS" promptTitle="CNPJ" prompt="PREENCHA O NÚMERO DO CNPJ SEM PONTOS (.), BARRA (/) E TRAÇO (-)" sqref="D13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D65549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5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1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7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3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29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5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1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7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3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09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5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1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7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3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WVL983053">
      <formula1>D13</formula1>
    </dataValidation>
    <dataValidation allowBlank="1" showInputMessage="1" showErrorMessage="1" promptTitle="RAZÃO SOCIAL" prompt="PREENCHA A RAZÃO SOCIAL DA EMPRESA" sqref="D12 IZ12 SV12 ACR12 AMN12 AWJ12 BGF12 BQB12 BZX12 CJT12 CTP12 DDL12 DNH12 DXD12 EGZ12 EQV12 FAR12 FKN12 FUJ12 GEF12 GOB12 GXX12 HHT12 HRP12 IBL12 ILH12 IVD12 JEZ12 JOV12 JYR12 KIN12 KSJ12 LCF12 LMB12 LVX12 MFT12 MPP12 MZL12 NJH12 NTD12 OCZ12 OMV12 OWR12 PGN12 PQJ12 QAF12 QKB12 QTX12 RDT12 RNP12 RXL12 SHH12 SRD12 TAZ12 TKV12 TUR12 UEN12 UOJ12 UYF12 VIB12 VRX12 WBT12 WLP12 WVL12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dataValidations>
  <pageMargins left="0.511811024" right="0.511811024" top="0.78740157499999996" bottom="0.78740157499999996" header="0.31496062000000002" footer="0.31496062000000002"/>
  <pageSetup paperSize="9" scale="71" orientation="portrait" horizontalDpi="4294967293" verticalDpi="4294967293" r:id="rId1"/>
  <ignoredErrors>
    <ignoredError sqref="D12:E14 J13:J14 H12 H13:H14 C53:E56 C4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5</vt:i4>
      </vt:variant>
    </vt:vector>
  </HeadingPairs>
  <TitlesOfParts>
    <vt:vector size="8" baseType="lpstr">
      <vt:lpstr>ORÇAMENTO</vt:lpstr>
      <vt:lpstr>CRONOGRAMA</vt:lpstr>
      <vt:lpstr>BDI</vt:lpstr>
      <vt:lpstr>BDI!Area_de_impressao</vt:lpstr>
      <vt:lpstr>CRONOGRAMA!Area_de_impressao</vt:lpstr>
      <vt:lpstr>ORÇAMENTO!Area_de_impressao</vt:lpstr>
      <vt:lpstr>CRONOGRAMA!Titulos_de_impressao</vt:lpstr>
      <vt:lpstr>ORÇAMENTO!Titulos_de_impressao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eng3</dc:creator>
  <cp:lastModifiedBy>engenharia7</cp:lastModifiedBy>
  <cp:lastPrinted>2019-01-22T12:43:48Z</cp:lastPrinted>
  <dcterms:created xsi:type="dcterms:W3CDTF">2013-05-17T17:26:46Z</dcterms:created>
  <dcterms:modified xsi:type="dcterms:W3CDTF">2019-01-22T12:49:45Z</dcterms:modified>
</cp:coreProperties>
</file>