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</sheets>
  <externalReferences>
    <externalReference r:id="rId3"/>
  </externalReferences>
  <definedNames>
    <definedName name="_xlnm._FilterDatabase" localSheetId="0" hidden="1">ORÇAMENTO!$A$10:$G$19</definedName>
    <definedName name="_xlnm.Print_Area" localSheetId="1">CRONOGRAMA!$A$1:$P$36</definedName>
    <definedName name="_xlnm.Print_Area" localSheetId="0">ORÇAMENTO!$A$1:$G$27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C17" i="2" l="1"/>
  <c r="B18" i="2"/>
  <c r="I12" i="1"/>
  <c r="F12" i="1" s="1"/>
  <c r="G12" i="1" s="1"/>
  <c r="I14" i="1"/>
  <c r="F14" i="1" s="1"/>
  <c r="G14" i="1" s="1"/>
  <c r="I15" i="1"/>
  <c r="F15" i="1" s="1"/>
  <c r="G15" i="1" s="1"/>
  <c r="C18" i="2" s="1"/>
  <c r="I16" i="1"/>
  <c r="F16" i="1" s="1"/>
  <c r="G16" i="1" s="1"/>
  <c r="F13" i="1"/>
  <c r="G13" i="1" s="1"/>
  <c r="F11" i="1"/>
  <c r="G11" i="1" s="1"/>
  <c r="G21" i="1" l="1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29" i="2"/>
  <c r="H29" i="2" s="1"/>
  <c r="J29" i="2" s="1"/>
  <c r="L29" i="2" s="1"/>
  <c r="N29" i="2" s="1"/>
  <c r="P29" i="2" s="1"/>
  <c r="F30" i="2"/>
  <c r="H30" i="2" s="1"/>
  <c r="J30" i="2" s="1"/>
  <c r="L30" i="2" s="1"/>
  <c r="N30" i="2" s="1"/>
  <c r="P30" i="2" s="1"/>
  <c r="B17" i="2"/>
  <c r="A12" i="2" l="1"/>
  <c r="C32" i="2" l="1"/>
  <c r="C31" i="2" l="1"/>
  <c r="D17" i="2"/>
  <c r="D29" i="2"/>
  <c r="D30" i="2"/>
  <c r="D18" i="2"/>
  <c r="A11" i="2"/>
  <c r="O31" i="2" l="1"/>
  <c r="M31" i="2"/>
  <c r="K31" i="2"/>
  <c r="I31" i="2"/>
  <c r="G31" i="2"/>
  <c r="E31" i="2"/>
  <c r="D31" i="2"/>
  <c r="D32" i="2" s="1"/>
  <c r="O32" i="2" l="1"/>
  <c r="P31" i="2"/>
  <c r="M32" i="2"/>
  <c r="N31" i="2"/>
  <c r="K32" i="2"/>
  <c r="L31" i="2"/>
  <c r="I32" i="2"/>
  <c r="G32" i="2"/>
  <c r="J31" i="2"/>
  <c r="F31" i="2"/>
  <c r="E32" i="2"/>
  <c r="H31" i="2"/>
  <c r="M10" i="1" l="1"/>
  <c r="E33" i="2" l="1"/>
  <c r="G33" i="2" l="1"/>
  <c r="I33" i="2" s="1"/>
  <c r="K33" i="2" s="1"/>
  <c r="M33" i="2" s="1"/>
  <c r="O33" i="2" s="1"/>
</calcChain>
</file>

<file path=xl/sharedStrings.xml><?xml version="1.0" encoding="utf-8"?>
<sst xmlns="http://schemas.openxmlformats.org/spreadsheetml/2006/main" count="68" uniqueCount="55">
  <si>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</si>
  <si>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</si>
  <si>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</si>
  <si>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</si>
  <si>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</si>
  <si>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</si>
  <si>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</si>
  <si>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</si>
  <si>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</si>
  <si>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</si>
  <si>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</si>
  <si>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</si>
  <si>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</si>
  <si>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</si>
  <si>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</si>
  <si>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</si>
  <si>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</si>
  <si>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</si>
  <si>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</si>
  <si>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</si>
  <si>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</si>
  <si>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</si>
  <si>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</si>
  <si>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</si>
  <si>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</si>
  <si>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</si>
  <si>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</si>
  <si>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</si>
  <si>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</si>
  <si>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</si>
  <si>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</si>
  <si>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</si>
  <si>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1.1</t>
  </si>
  <si>
    <t>2.1</t>
  </si>
  <si>
    <t>2.2</t>
  </si>
  <si>
    <t>2.3</t>
  </si>
  <si>
    <t>Responsável legal ou procurador</t>
  </si>
  <si>
    <t>CORONEL VIVIDA, XX DE XXXXXXXXXXX DE 2018</t>
  </si>
  <si>
    <t>BASE / SUB-BASE</t>
  </si>
  <si>
    <t>Brita Graduada</t>
  </si>
  <si>
    <t>M³</t>
  </si>
  <si>
    <t>REVESTIMENTO</t>
  </si>
  <si>
    <t>Imprimação com  CM-30 ( Araucária )</t>
  </si>
  <si>
    <t>M²</t>
  </si>
  <si>
    <t>Pintura de ligação com RR-1C ( Araucária ) - Passeio</t>
  </si>
  <si>
    <t>CBUQ (Quantidade menor que 10000 toneladas) - Passeio</t>
  </si>
  <si>
    <t>T</t>
  </si>
  <si>
    <t>BDI (%) - BETUMES = 21,80%</t>
  </si>
  <si>
    <t>BDI (%) - SERVIÇOS = 31,80%</t>
  </si>
  <si>
    <t>531000/DER</t>
  </si>
  <si>
    <t>560400/DER</t>
  </si>
  <si>
    <t>561100/DER</t>
  </si>
  <si>
    <t>570000/DER</t>
  </si>
  <si>
    <t>OBJETO: Execução de Base para Arena Multi Uso - Lago Municipal</t>
  </si>
  <si>
    <t>LOCALIZAÇÃO: Lago Municipal Arnaldo Wentz de Moraes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</si>
</sst>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1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theme="0"/>
      <name val="Arial"/>
      <family val="2"/>
    </font>
    <font>
      <b/>
      <sz val="1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0" xfId="0" applyNumberFormat="1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3" xfId="0" applyFont="1" applyBorder="1" applyAlignment="1" applyProtection="1">
      <alignment horizontal="right" vertical="center"/>
    </xf>
    <xf numFmtId="4" fontId="2" fillId="0" borderId="10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0" xfId="1" applyFont="1" applyBorder="1" applyAlignment="1" applyProtection="1">
      <alignment vertical="center"/>
    </xf>
    <xf numFmtId="10" fontId="2" fillId="0" borderId="10" xfId="1" applyNumberFormat="1" applyFont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0" fontId="2" fillId="0" borderId="18" xfId="0" applyNumberFormat="1" applyFont="1" applyFill="1" applyBorder="1" applyAlignment="1" applyProtection="1">
      <alignment vertical="center"/>
    </xf>
    <xf numFmtId="0" fontId="2" fillId="0" borderId="15" xfId="0" applyNumberFormat="1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2" fillId="0" borderId="18" xfId="0" applyFont="1" applyFill="1" applyBorder="1" applyAlignment="1" applyProtection="1">
      <alignment horizontal="left" vertical="center"/>
    </xf>
    <xf numFmtId="0" fontId="2" fillId="0" borderId="15" xfId="0" applyFont="1" applyFill="1" applyBorder="1" applyAlignment="1" applyProtection="1">
      <alignment horizontal="left" vertical="center"/>
    </xf>
    <xf numFmtId="4" fontId="1" fillId="4" borderId="11" xfId="0" applyNumberFormat="1" applyFont="1" applyFill="1" applyBorder="1" applyAlignment="1" applyProtection="1">
      <protection locked="0"/>
    </xf>
    <xf numFmtId="4" fontId="1" fillId="4" borderId="17" xfId="0" applyNumberFormat="1" applyFont="1" applyFill="1" applyBorder="1" applyAlignment="1" applyProtection="1">
      <protection locked="0"/>
    </xf>
    <xf numFmtId="4" fontId="1" fillId="0" borderId="19" xfId="0" applyNumberFormat="1" applyFont="1" applyBorder="1" applyAlignment="1" applyProtection="1"/>
    <xf numFmtId="0" fontId="0" fillId="0" borderId="8" xfId="0" applyBorder="1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10" fontId="13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2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top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right" vertical="center"/>
    </xf>
    <xf numFmtId="0" fontId="2" fillId="5" borderId="28" xfId="0" applyFont="1" applyFill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top" wrapText="1"/>
    </xf>
    <xf numFmtId="0" fontId="8" fillId="2" borderId="12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16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4" fontId="2" fillId="0" borderId="28" xfId="0" applyNumberFormat="1" applyFont="1" applyBorder="1" applyAlignment="1" applyProtection="1">
      <alignment horizontal="right" vertical="center"/>
    </xf>
    <xf numFmtId="0" fontId="2" fillId="0" borderId="21" xfId="0" applyFont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right" vertical="center"/>
    </xf>
  </cellXfs>
  <cellStyles count="2">
    <cellStyle name="Normal" xfId="0" builtinId="0"/>
    <cellStyle name="Porcentagem" xfId="1" builtinId="5"/>
  </cellStyles>
  <dxfs count="11"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workbookViewId="0">
      <selection activeCell="A23" sqref="A23:G23"/>
    </sheetView>
  </sheetViews>
  <sheetFormatPr defaultRowHeight="15" x14ac:dyDescent="0.25"/>
  <cols>
    <col min="1" max="1" width="4.7109375" bestFit="1" customWidth="1"/>
    <col min="2" max="2" width="9.4257812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7"/>
      <c r="B1" s="27"/>
      <c r="C1" s="27"/>
      <c r="D1" s="27"/>
      <c r="E1" s="27"/>
      <c r="F1" s="27"/>
      <c r="G1" s="27"/>
      <c r="K1" s="57" t="s">
        <v>21</v>
      </c>
    </row>
    <row r="2" spans="1:13" ht="15" customHeight="1" x14ac:dyDescent="0.25">
      <c r="A2" s="27"/>
      <c r="B2" s="27"/>
      <c r="C2" s="27"/>
      <c r="D2" s="27"/>
      <c r="E2" s="27"/>
      <c r="F2" s="27"/>
      <c r="G2" s="27"/>
      <c r="I2" s="60" t="s">
        <v>8</v>
      </c>
      <c r="K2" s="58"/>
    </row>
    <row r="3" spans="1:13" ht="15" customHeight="1" x14ac:dyDescent="0.25">
      <c r="A3" s="27"/>
      <c r="B3" s="27"/>
      <c r="C3" s="28"/>
      <c r="D3" s="27"/>
      <c r="E3" s="27"/>
      <c r="F3" s="27"/>
      <c r="G3" s="27"/>
      <c r="I3" s="61"/>
      <c r="K3" s="58"/>
    </row>
    <row r="4" spans="1:13" ht="15" customHeight="1" x14ac:dyDescent="0.25">
      <c r="A4" s="27"/>
      <c r="B4" s="27"/>
      <c r="C4" s="28"/>
      <c r="D4" s="27"/>
      <c r="E4" s="27"/>
      <c r="F4" s="27"/>
      <c r="G4" s="27"/>
      <c r="I4" s="61"/>
      <c r="K4" s="58"/>
    </row>
    <row r="5" spans="1:13" ht="15" customHeight="1" x14ac:dyDescent="0.25">
      <c r="A5" s="27"/>
      <c r="B5" s="27"/>
      <c r="C5" s="27"/>
      <c r="D5" s="27"/>
      <c r="E5" s="27"/>
      <c r="F5" s="27"/>
      <c r="G5" s="27"/>
      <c r="I5" s="61"/>
      <c r="K5" s="58"/>
    </row>
    <row r="6" spans="1:13" ht="15" customHeight="1" x14ac:dyDescent="0.25">
      <c r="A6" s="27"/>
      <c r="B6" s="27"/>
      <c r="C6" s="27"/>
      <c r="D6" s="27"/>
      <c r="E6" s="27"/>
      <c r="F6" s="27"/>
      <c r="G6" s="27"/>
      <c r="I6" s="62"/>
      <c r="K6" s="58"/>
    </row>
    <row r="7" spans="1:13" ht="15.75" customHeight="1" x14ac:dyDescent="0.25">
      <c r="A7" s="55" t="s">
        <v>53</v>
      </c>
      <c r="B7" s="55"/>
      <c r="C7" s="55"/>
      <c r="D7" s="55"/>
      <c r="E7" s="55"/>
      <c r="F7" s="55"/>
      <c r="G7" s="55"/>
      <c r="K7" s="58"/>
    </row>
    <row r="8" spans="1:13" ht="15" customHeight="1" x14ac:dyDescent="0.25">
      <c r="A8" s="63" t="s">
        <v>54</v>
      </c>
      <c r="B8" s="63"/>
      <c r="C8" s="63"/>
      <c r="D8" s="63"/>
      <c r="E8" s="63"/>
      <c r="F8" s="63"/>
      <c r="G8" s="63"/>
      <c r="K8" s="58"/>
      <c r="L8" s="10" t="s">
        <v>9</v>
      </c>
    </row>
    <row r="9" spans="1:13" ht="15" customHeight="1" x14ac:dyDescent="0.25">
      <c r="A9" s="64"/>
      <c r="B9" s="65"/>
      <c r="C9" s="65"/>
      <c r="D9" s="65"/>
      <c r="E9" s="65"/>
      <c r="F9" s="65"/>
      <c r="G9" s="66"/>
      <c r="K9" s="59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3"/>
      <c r="L10" s="10" t="s">
        <v>7</v>
      </c>
      <c r="M10" s="10">
        <f>G21</f>
        <v>58244.62000000001</v>
      </c>
    </row>
    <row r="11" spans="1:13" s="1" customFormat="1" x14ac:dyDescent="0.25">
      <c r="A11" s="29">
        <v>1</v>
      </c>
      <c r="B11" s="29"/>
      <c r="C11" s="30" t="s">
        <v>38</v>
      </c>
      <c r="D11" s="6"/>
      <c r="E11" s="7"/>
      <c r="F11" s="7">
        <f t="shared" ref="F11" si="0">ROUND(I11,2)</f>
        <v>0</v>
      </c>
      <c r="G11" s="7">
        <f t="shared" ref="G11" si="1">ROUND(F11*E11,2)</f>
        <v>0</v>
      </c>
      <c r="I11" s="8"/>
      <c r="L11" s="10"/>
    </row>
    <row r="12" spans="1:13" s="1" customFormat="1" x14ac:dyDescent="0.25">
      <c r="A12" s="6" t="s">
        <v>32</v>
      </c>
      <c r="B12" s="6" t="s">
        <v>49</v>
      </c>
      <c r="C12" s="5" t="s">
        <v>39</v>
      </c>
      <c r="D12" s="6" t="s">
        <v>40</v>
      </c>
      <c r="E12" s="7">
        <v>203.03</v>
      </c>
      <c r="F12" s="7">
        <f t="shared" ref="F12:F16" si="2">ROUND(I12,2)</f>
        <v>141.74</v>
      </c>
      <c r="G12" s="7">
        <f t="shared" ref="G12:G16" si="3">ROUND(F12*E12,2)</f>
        <v>28777.47</v>
      </c>
      <c r="I12" s="8">
        <f t="shared" ref="I12:I16" si="4">ROUND(L12-(L12*$K$10),2)</f>
        <v>141.74</v>
      </c>
      <c r="L12" s="10">
        <v>141.74</v>
      </c>
    </row>
    <row r="13" spans="1:13" s="1" customFormat="1" x14ac:dyDescent="0.25">
      <c r="A13" s="29">
        <v>2</v>
      </c>
      <c r="B13" s="29"/>
      <c r="C13" s="30" t="s">
        <v>41</v>
      </c>
      <c r="D13" s="6"/>
      <c r="E13" s="7"/>
      <c r="F13" s="7">
        <f t="shared" si="2"/>
        <v>0</v>
      </c>
      <c r="G13" s="7">
        <f t="shared" si="3"/>
        <v>0</v>
      </c>
      <c r="I13" s="8"/>
      <c r="L13" s="10"/>
    </row>
    <row r="14" spans="1:13" s="1" customFormat="1" x14ac:dyDescent="0.25">
      <c r="A14" s="6" t="s">
        <v>33</v>
      </c>
      <c r="B14" s="6" t="s">
        <v>50</v>
      </c>
      <c r="C14" s="5" t="s">
        <v>42</v>
      </c>
      <c r="D14" s="6" t="s">
        <v>43</v>
      </c>
      <c r="E14" s="7">
        <v>1353.5</v>
      </c>
      <c r="F14" s="7">
        <f t="shared" si="2"/>
        <v>5.89</v>
      </c>
      <c r="G14" s="7">
        <f t="shared" si="3"/>
        <v>7972.12</v>
      </c>
      <c r="I14" s="8">
        <f t="shared" si="4"/>
        <v>5.89</v>
      </c>
      <c r="L14" s="10">
        <v>5.89</v>
      </c>
    </row>
    <row r="15" spans="1:13" s="1" customFormat="1" x14ac:dyDescent="0.25">
      <c r="A15" s="6" t="s">
        <v>34</v>
      </c>
      <c r="B15" s="6" t="s">
        <v>51</v>
      </c>
      <c r="C15" s="5" t="s">
        <v>44</v>
      </c>
      <c r="D15" s="6" t="s">
        <v>43</v>
      </c>
      <c r="E15" s="7">
        <v>650.5</v>
      </c>
      <c r="F15" s="7">
        <f t="shared" si="2"/>
        <v>1.6</v>
      </c>
      <c r="G15" s="7">
        <f t="shared" si="3"/>
        <v>1040.8</v>
      </c>
      <c r="I15" s="8">
        <f t="shared" si="4"/>
        <v>1.6</v>
      </c>
      <c r="L15" s="10">
        <v>1.6</v>
      </c>
    </row>
    <row r="16" spans="1:13" s="1" customFormat="1" x14ac:dyDescent="0.25">
      <c r="A16" s="6" t="s">
        <v>35</v>
      </c>
      <c r="B16" s="6" t="s">
        <v>52</v>
      </c>
      <c r="C16" s="5" t="s">
        <v>45</v>
      </c>
      <c r="D16" s="6" t="s">
        <v>46</v>
      </c>
      <c r="E16" s="7">
        <v>48.79</v>
      </c>
      <c r="F16" s="7">
        <f t="shared" si="2"/>
        <v>419.23</v>
      </c>
      <c r="G16" s="7">
        <f t="shared" si="3"/>
        <v>20454.23</v>
      </c>
      <c r="I16" s="8">
        <f t="shared" si="4"/>
        <v>419.23</v>
      </c>
      <c r="L16" s="10">
        <v>419.23</v>
      </c>
    </row>
    <row r="17" spans="1:12" s="1" customFormat="1" x14ac:dyDescent="0.25">
      <c r="A17" s="6"/>
      <c r="B17" s="6"/>
      <c r="C17" s="5"/>
      <c r="D17" s="6"/>
      <c r="E17" s="7"/>
      <c r="F17" s="7"/>
      <c r="G17" s="7"/>
      <c r="I17" s="8"/>
      <c r="L17" s="10"/>
    </row>
    <row r="18" spans="1:12" s="1" customFormat="1" x14ac:dyDescent="0.25">
      <c r="A18" s="6"/>
      <c r="B18" s="6"/>
      <c r="C18" s="5" t="s">
        <v>47</v>
      </c>
      <c r="D18" s="6"/>
      <c r="E18" s="7"/>
      <c r="F18" s="7"/>
      <c r="G18" s="7"/>
      <c r="I18" s="8"/>
      <c r="L18" s="10"/>
    </row>
    <row r="19" spans="1:12" s="1" customFormat="1" x14ac:dyDescent="0.25">
      <c r="A19" s="6"/>
      <c r="B19" s="6"/>
      <c r="C19" s="5" t="s">
        <v>48</v>
      </c>
      <c r="D19" s="6"/>
      <c r="E19" s="7"/>
      <c r="F19" s="7"/>
      <c r="G19" s="7"/>
      <c r="I19" s="8"/>
      <c r="L19" s="10"/>
    </row>
    <row r="20" spans="1:12" s="1" customFormat="1" x14ac:dyDescent="0.25">
      <c r="A20" s="67"/>
      <c r="B20" s="67"/>
      <c r="C20" s="67"/>
      <c r="D20" s="67"/>
      <c r="E20" s="67"/>
      <c r="F20" s="67"/>
      <c r="G20" s="68"/>
      <c r="I20" s="46"/>
      <c r="L20" s="12"/>
    </row>
    <row r="21" spans="1:12" x14ac:dyDescent="0.25">
      <c r="A21" s="54" t="s">
        <v>4</v>
      </c>
      <c r="B21" s="54"/>
      <c r="C21" s="54"/>
      <c r="D21" s="54"/>
      <c r="E21" s="54"/>
      <c r="F21" s="54"/>
      <c r="G21" s="9">
        <f>SUM(G11:G19)</f>
        <v>58244.62000000001</v>
      </c>
    </row>
    <row r="22" spans="1:12" x14ac:dyDescent="0.25">
      <c r="A22" s="27"/>
      <c r="B22" s="27"/>
      <c r="C22" s="27"/>
      <c r="D22" s="27"/>
      <c r="E22" s="27"/>
      <c r="F22" s="27"/>
      <c r="G22" s="27"/>
    </row>
    <row r="23" spans="1:12" ht="15" customHeight="1" x14ac:dyDescent="0.25">
      <c r="A23" s="56" t="s">
        <v>37</v>
      </c>
      <c r="B23" s="56"/>
      <c r="C23" s="56"/>
      <c r="D23" s="56"/>
      <c r="E23" s="56"/>
      <c r="F23" s="56"/>
      <c r="G23" s="56"/>
    </row>
    <row r="24" spans="1:12" x14ac:dyDescent="0.25">
      <c r="A24" s="27"/>
      <c r="B24" s="27"/>
      <c r="C24" s="27"/>
      <c r="D24" s="27"/>
      <c r="E24" s="27"/>
      <c r="F24" s="27"/>
      <c r="G24" s="27"/>
    </row>
    <row r="25" spans="1:12" x14ac:dyDescent="0.25">
      <c r="A25" s="27"/>
      <c r="B25" s="27"/>
      <c r="C25" s="27"/>
      <c r="D25" s="27"/>
      <c r="E25" s="27"/>
      <c r="F25" s="27"/>
      <c r="G25" s="27"/>
    </row>
    <row r="26" spans="1:12" x14ac:dyDescent="0.25">
      <c r="A26" s="27"/>
      <c r="B26" s="27"/>
      <c r="C26" s="27"/>
      <c r="D26" s="27"/>
      <c r="E26" s="27"/>
      <c r="F26" s="27"/>
      <c r="G26" s="27"/>
    </row>
    <row r="27" spans="1:12" x14ac:dyDescent="0.25">
      <c r="A27" s="27"/>
      <c r="B27" s="27"/>
      <c r="C27" s="27"/>
      <c r="D27" s="27"/>
      <c r="E27" s="27"/>
      <c r="F27" s="27"/>
      <c r="G27" s="27"/>
    </row>
    <row r="28" spans="1:12" x14ac:dyDescent="0.25">
      <c r="A28" s="27"/>
      <c r="B28" s="27"/>
      <c r="C28" s="27"/>
      <c r="D28" s="27"/>
      <c r="E28" s="27"/>
      <c r="F28" s="27"/>
      <c r="G28" s="27"/>
    </row>
    <row r="29" spans="1:12" x14ac:dyDescent="0.25">
      <c r="A29" s="27"/>
      <c r="B29" s="27"/>
      <c r="C29" s="27"/>
      <c r="D29" s="27"/>
      <c r="E29" s="27"/>
      <c r="F29" s="27"/>
      <c r="G29" s="27"/>
    </row>
    <row r="30" spans="1:12" x14ac:dyDescent="0.25">
      <c r="A30" s="27"/>
      <c r="B30" s="27"/>
      <c r="C30" s="27"/>
      <c r="D30" s="27"/>
      <c r="E30" s="27"/>
      <c r="F30" s="27"/>
      <c r="G30" s="27"/>
    </row>
  </sheetData>
  <sheetProtection password="EE6F" sheet="1" objects="1" scenarios="1" selectLockedCells="1"/>
  <mergeCells count="8">
    <mergeCell ref="A21:F21"/>
    <mergeCell ref="A7:G7"/>
    <mergeCell ref="A23:G23"/>
    <mergeCell ref="K1:K9"/>
    <mergeCell ref="I2:I6"/>
    <mergeCell ref="A8:G8"/>
    <mergeCell ref="A9:G9"/>
    <mergeCell ref="A20:G20"/>
  </mergeCells>
  <dataValidations xWindow="933" yWindow="62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20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A7" workbookViewId="0">
      <selection activeCell="E22" sqref="E22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16" width="7" bestFit="1" customWidth="1"/>
  </cols>
  <sheetData>
    <row r="1" spans="1:16" ht="17.25" customHeight="1" x14ac:dyDescent="0.25"/>
    <row r="2" spans="1:16" ht="17.25" customHeight="1" x14ac:dyDescent="0.25"/>
    <row r="3" spans="1:16" ht="17.25" customHeight="1" x14ac:dyDescent="0.25"/>
    <row r="4" spans="1:16" ht="17.25" customHeight="1" x14ac:dyDescent="0.25"/>
    <row r="5" spans="1:16" ht="17.25" customHeight="1" x14ac:dyDescent="0.25"/>
    <row r="6" spans="1:16" ht="17.25" customHeight="1" x14ac:dyDescent="0.25"/>
    <row r="7" spans="1:16" ht="17.25" customHeight="1" x14ac:dyDescent="0.25"/>
    <row r="8" spans="1:16" ht="17.25" customHeight="1" x14ac:dyDescent="0.25"/>
    <row r="9" spans="1:16" ht="19.5" x14ac:dyDescent="0.25">
      <c r="A9" s="72" t="s">
        <v>22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</row>
    <row r="10" spans="1:16" ht="15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5" x14ac:dyDescent="0.25">
      <c r="A11" s="34" t="str">
        <f>ORÇAMENTO!A7</f>
        <v>OBJETO: Execução de Base para Arena Multi Uso - Lago Municipal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</row>
    <row r="12" spans="1:16" ht="15" x14ac:dyDescent="0.25">
      <c r="A12" s="34" t="str">
        <f>ORÇAMENTO!A8</f>
        <v>LOCALIZAÇÃO: Lago Municipal Arnaldo Wentz de Moraes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</row>
    <row r="13" spans="1:16" ht="15" x14ac:dyDescent="0.25">
      <c r="A13" s="34" t="s">
        <v>23</v>
      </c>
      <c r="B13" s="37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/>
    </row>
    <row r="14" spans="1:16" ht="15.75" thickBo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7"/>
      <c r="L14" s="17"/>
      <c r="M14" s="17"/>
      <c r="N14" s="17"/>
      <c r="O14" s="17"/>
      <c r="P14" s="17"/>
    </row>
    <row r="15" spans="1:16" ht="15" x14ac:dyDescent="0.25">
      <c r="A15" s="73" t="s">
        <v>10</v>
      </c>
      <c r="B15" s="70" t="s">
        <v>24</v>
      </c>
      <c r="C15" s="76" t="s">
        <v>25</v>
      </c>
      <c r="D15" s="47" t="s">
        <v>29</v>
      </c>
      <c r="E15" s="70" t="s">
        <v>11</v>
      </c>
      <c r="F15" s="70"/>
      <c r="G15" s="70" t="s">
        <v>12</v>
      </c>
      <c r="H15" s="70"/>
      <c r="I15" s="70" t="s">
        <v>13</v>
      </c>
      <c r="J15" s="70"/>
      <c r="K15" s="70" t="s">
        <v>14</v>
      </c>
      <c r="L15" s="70"/>
      <c r="M15" s="70" t="s">
        <v>15</v>
      </c>
      <c r="N15" s="70"/>
      <c r="O15" s="70" t="s">
        <v>16</v>
      </c>
      <c r="P15" s="70"/>
    </row>
    <row r="16" spans="1:16" ht="15" x14ac:dyDescent="0.25">
      <c r="A16" s="74"/>
      <c r="B16" s="75"/>
      <c r="C16" s="77"/>
      <c r="D16" s="44" t="s">
        <v>30</v>
      </c>
      <c r="E16" s="18" t="s">
        <v>17</v>
      </c>
      <c r="F16" s="19" t="s">
        <v>18</v>
      </c>
      <c r="G16" s="18" t="s">
        <v>17</v>
      </c>
      <c r="H16" s="19" t="s">
        <v>18</v>
      </c>
      <c r="I16" s="18" t="s">
        <v>17</v>
      </c>
      <c r="J16" s="19" t="s">
        <v>18</v>
      </c>
      <c r="K16" s="18" t="s">
        <v>17</v>
      </c>
      <c r="L16" s="19" t="s">
        <v>18</v>
      </c>
      <c r="M16" s="18" t="s">
        <v>17</v>
      </c>
      <c r="N16" s="19" t="s">
        <v>18</v>
      </c>
      <c r="O16" s="18" t="s">
        <v>17</v>
      </c>
      <c r="P16" s="19" t="s">
        <v>18</v>
      </c>
    </row>
    <row r="17" spans="1:16" ht="15" x14ac:dyDescent="0.25">
      <c r="A17" s="48">
        <v>1</v>
      </c>
      <c r="B17" s="20" t="str">
        <f>ORÇAMENTO!C11</f>
        <v>BASE / SUB-BASE</v>
      </c>
      <c r="C17" s="21">
        <f>ORÇAMENTO!G12</f>
        <v>28777.47</v>
      </c>
      <c r="D17" s="31">
        <f t="shared" ref="D17:D30" si="0">((C17*100)/$C$32)/100</f>
        <v>0.49407945317524599</v>
      </c>
      <c r="E17" s="22">
        <v>100</v>
      </c>
      <c r="F17" s="42">
        <f>E17</f>
        <v>100</v>
      </c>
      <c r="G17" s="22"/>
      <c r="H17" s="42">
        <f t="shared" ref="H17:H29" si="1">F17+G17</f>
        <v>100</v>
      </c>
      <c r="I17" s="22"/>
      <c r="J17" s="42">
        <f t="shared" ref="J17:J29" si="2">H17+I17</f>
        <v>100</v>
      </c>
      <c r="K17" s="22"/>
      <c r="L17" s="42">
        <f t="shared" ref="L17:L29" si="3">J17+K17</f>
        <v>100</v>
      </c>
      <c r="M17" s="22"/>
      <c r="N17" s="42">
        <f t="shared" ref="N17:N29" si="4">L17+M17</f>
        <v>100</v>
      </c>
      <c r="O17" s="23"/>
      <c r="P17" s="42">
        <f t="shared" ref="P17:P29" si="5">N17+O17</f>
        <v>100</v>
      </c>
    </row>
    <row r="18" spans="1:16" ht="15" x14ac:dyDescent="0.25">
      <c r="A18" s="48">
        <v>2</v>
      </c>
      <c r="B18" s="20" t="str">
        <f>ORÇAMENTO!C13</f>
        <v>REVESTIMENTO</v>
      </c>
      <c r="C18" s="21">
        <f>SUM(ORÇAMENTO!G14:G16)</f>
        <v>29467.15</v>
      </c>
      <c r="D18" s="31">
        <f t="shared" si="0"/>
        <v>0.50592054682475396</v>
      </c>
      <c r="E18" s="22">
        <v>100</v>
      </c>
      <c r="F18" s="21">
        <f>E18</f>
        <v>100</v>
      </c>
      <c r="G18" s="22"/>
      <c r="H18" s="21">
        <f t="shared" si="1"/>
        <v>100</v>
      </c>
      <c r="I18" s="22"/>
      <c r="J18" s="21">
        <f t="shared" si="2"/>
        <v>100</v>
      </c>
      <c r="K18" s="22"/>
      <c r="L18" s="21">
        <f t="shared" si="3"/>
        <v>100</v>
      </c>
      <c r="M18" s="22"/>
      <c r="N18" s="21">
        <f t="shared" si="4"/>
        <v>100</v>
      </c>
      <c r="O18" s="23"/>
      <c r="P18" s="21">
        <f t="shared" si="5"/>
        <v>100</v>
      </c>
    </row>
    <row r="19" spans="1:16" ht="15" x14ac:dyDescent="0.25">
      <c r="A19" s="48"/>
      <c r="B19" s="20"/>
      <c r="C19" s="21"/>
      <c r="D19" s="31"/>
      <c r="E19" s="22"/>
      <c r="F19" s="21"/>
      <c r="G19" s="22"/>
      <c r="H19" s="21"/>
      <c r="I19" s="22"/>
      <c r="J19" s="21"/>
      <c r="K19" s="22"/>
      <c r="L19" s="21"/>
      <c r="M19" s="22"/>
      <c r="N19" s="21"/>
      <c r="O19" s="23"/>
      <c r="P19" s="21"/>
    </row>
    <row r="20" spans="1:16" ht="15" x14ac:dyDescent="0.25">
      <c r="A20" s="48"/>
      <c r="B20" s="20"/>
      <c r="C20" s="21"/>
      <c r="D20" s="31"/>
      <c r="E20" s="22"/>
      <c r="F20" s="21"/>
      <c r="G20" s="22"/>
      <c r="H20" s="21"/>
      <c r="I20" s="22"/>
      <c r="J20" s="21"/>
      <c r="K20" s="22"/>
      <c r="L20" s="21"/>
      <c r="M20" s="22"/>
      <c r="N20" s="21"/>
      <c r="O20" s="23"/>
      <c r="P20" s="21"/>
    </row>
    <row r="21" spans="1:16" ht="15" x14ac:dyDescent="0.25">
      <c r="A21" s="48"/>
      <c r="B21" s="20"/>
      <c r="C21" s="21"/>
      <c r="D21" s="31"/>
      <c r="E21" s="22"/>
      <c r="F21" s="21"/>
      <c r="G21" s="22"/>
      <c r="H21" s="21"/>
      <c r="I21" s="22"/>
      <c r="J21" s="21"/>
      <c r="K21" s="22"/>
      <c r="L21" s="21"/>
      <c r="M21" s="22"/>
      <c r="N21" s="21"/>
      <c r="O21" s="23"/>
      <c r="P21" s="21"/>
    </row>
    <row r="22" spans="1:16" ht="15" x14ac:dyDescent="0.25">
      <c r="A22" s="48"/>
      <c r="B22" s="20"/>
      <c r="C22" s="21"/>
      <c r="D22" s="31"/>
      <c r="E22" s="22"/>
      <c r="F22" s="21"/>
      <c r="G22" s="22"/>
      <c r="H22" s="21"/>
      <c r="I22" s="22"/>
      <c r="J22" s="21"/>
      <c r="K22" s="22"/>
      <c r="L22" s="21"/>
      <c r="M22" s="22"/>
      <c r="N22" s="21"/>
      <c r="O22" s="23"/>
      <c r="P22" s="21"/>
    </row>
    <row r="23" spans="1:16" ht="15" x14ac:dyDescent="0.25">
      <c r="A23" s="48"/>
      <c r="B23" s="20"/>
      <c r="C23" s="21"/>
      <c r="D23" s="31"/>
      <c r="E23" s="22"/>
      <c r="F23" s="21"/>
      <c r="G23" s="22"/>
      <c r="H23" s="21"/>
      <c r="I23" s="22"/>
      <c r="J23" s="21"/>
      <c r="K23" s="22"/>
      <c r="L23" s="21"/>
      <c r="M23" s="22"/>
      <c r="N23" s="21"/>
      <c r="O23" s="23"/>
      <c r="P23" s="21"/>
    </row>
    <row r="24" spans="1:16" ht="15" x14ac:dyDescent="0.25">
      <c r="A24" s="48"/>
      <c r="B24" s="20"/>
      <c r="C24" s="21"/>
      <c r="D24" s="31"/>
      <c r="E24" s="22"/>
      <c r="F24" s="21"/>
      <c r="G24" s="22"/>
      <c r="H24" s="21"/>
      <c r="I24" s="22"/>
      <c r="J24" s="21"/>
      <c r="K24" s="22"/>
      <c r="L24" s="21"/>
      <c r="M24" s="22"/>
      <c r="N24" s="21"/>
      <c r="O24" s="23"/>
      <c r="P24" s="21"/>
    </row>
    <row r="25" spans="1:16" ht="15" x14ac:dyDescent="0.25">
      <c r="A25" s="48"/>
      <c r="B25" s="20"/>
      <c r="C25" s="21"/>
      <c r="D25" s="31"/>
      <c r="E25" s="22"/>
      <c r="F25" s="21"/>
      <c r="G25" s="22"/>
      <c r="H25" s="21"/>
      <c r="I25" s="22"/>
      <c r="J25" s="21"/>
      <c r="K25" s="22"/>
      <c r="L25" s="21"/>
      <c r="M25" s="22"/>
      <c r="N25" s="21"/>
      <c r="O25" s="23"/>
      <c r="P25" s="21"/>
    </row>
    <row r="26" spans="1:16" ht="15" x14ac:dyDescent="0.25">
      <c r="A26" s="48"/>
      <c r="B26" s="20"/>
      <c r="C26" s="21"/>
      <c r="D26" s="45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3"/>
      <c r="P26" s="21"/>
    </row>
    <row r="27" spans="1:16" ht="15" x14ac:dyDescent="0.25">
      <c r="A27" s="48"/>
      <c r="B27" s="20"/>
      <c r="C27" s="21"/>
      <c r="D27" s="45"/>
      <c r="E27" s="22"/>
      <c r="F27" s="21"/>
      <c r="G27" s="22"/>
      <c r="H27" s="21"/>
      <c r="I27" s="22"/>
      <c r="J27" s="21"/>
      <c r="K27" s="22"/>
      <c r="L27" s="21"/>
      <c r="M27" s="22"/>
      <c r="N27" s="21"/>
      <c r="O27" s="23"/>
      <c r="P27" s="21"/>
    </row>
    <row r="28" spans="1:16" ht="15" x14ac:dyDescent="0.25">
      <c r="A28" s="48"/>
      <c r="B28" s="20"/>
      <c r="C28" s="21"/>
      <c r="D28" s="45"/>
      <c r="E28" s="22"/>
      <c r="F28" s="21"/>
      <c r="G28" s="22"/>
      <c r="H28" s="21"/>
      <c r="I28" s="22"/>
      <c r="J28" s="21"/>
      <c r="K28" s="22"/>
      <c r="L28" s="21"/>
      <c r="M28" s="22"/>
      <c r="N28" s="21"/>
      <c r="O28" s="23"/>
      <c r="P28" s="21"/>
    </row>
    <row r="29" spans="1:16" ht="15" x14ac:dyDescent="0.25">
      <c r="A29" s="48"/>
      <c r="B29" s="20"/>
      <c r="C29" s="21"/>
      <c r="D29" s="45">
        <f t="shared" si="0"/>
        <v>0</v>
      </c>
      <c r="E29" s="22"/>
      <c r="F29" s="21">
        <f t="shared" ref="F29:F30" si="6">E29</f>
        <v>0</v>
      </c>
      <c r="G29" s="22"/>
      <c r="H29" s="21">
        <f t="shared" si="1"/>
        <v>0</v>
      </c>
      <c r="I29" s="22"/>
      <c r="J29" s="21">
        <f t="shared" si="2"/>
        <v>0</v>
      </c>
      <c r="K29" s="22"/>
      <c r="L29" s="21">
        <f t="shared" si="3"/>
        <v>0</v>
      </c>
      <c r="M29" s="22"/>
      <c r="N29" s="21">
        <f t="shared" si="4"/>
        <v>0</v>
      </c>
      <c r="O29" s="23"/>
      <c r="P29" s="21">
        <f t="shared" si="5"/>
        <v>0</v>
      </c>
    </row>
    <row r="30" spans="1:16" ht="15" x14ac:dyDescent="0.25">
      <c r="A30" s="48"/>
      <c r="B30" s="20"/>
      <c r="C30" s="21"/>
      <c r="D30" s="45">
        <f t="shared" si="0"/>
        <v>0</v>
      </c>
      <c r="E30" s="22"/>
      <c r="F30" s="21">
        <f t="shared" si="6"/>
        <v>0</v>
      </c>
      <c r="G30" s="22"/>
      <c r="H30" s="21">
        <f t="shared" ref="H30" si="7">F30+G30</f>
        <v>0</v>
      </c>
      <c r="I30" s="22"/>
      <c r="J30" s="21">
        <f t="shared" ref="J30" si="8">H30+I30</f>
        <v>0</v>
      </c>
      <c r="K30" s="40"/>
      <c r="L30" s="21">
        <f t="shared" ref="L30" si="9">J30+K30</f>
        <v>0</v>
      </c>
      <c r="M30" s="40"/>
      <c r="N30" s="21">
        <f t="shared" ref="N30" si="10">L30+M30</f>
        <v>0</v>
      </c>
      <c r="O30" s="41"/>
      <c r="P30" s="21">
        <f t="shared" ref="P30" si="11">N30+O30</f>
        <v>0</v>
      </c>
    </row>
    <row r="31" spans="1:16" ht="15" x14ac:dyDescent="0.25">
      <c r="A31" s="49"/>
      <c r="B31" s="24" t="s">
        <v>26</v>
      </c>
      <c r="C31" s="32">
        <f>C32/SUM(C17:C25)</f>
        <v>1</v>
      </c>
      <c r="D31" s="32">
        <f>SUM(D17:D30)</f>
        <v>1</v>
      </c>
      <c r="E31" s="33">
        <f>(($D$17*E17)/100)+(($D$18*E18)/100)+(($D$19*E19)/100)+(($D$20*E20)/100)+(($D$21*E21)/100)+(($D$22*E22)/100)+(($D$23*E23)/100)+(($D$24*E24)/100)+(($D$25*E25)/100)+(($D$26*E26)/100)+(($D$27*E27)/100)+(($D$28*E28)/100)+(($D$29*E29)/100)</f>
        <v>1</v>
      </c>
      <c r="F31" s="33">
        <f>E31</f>
        <v>1</v>
      </c>
      <c r="G31" s="33">
        <f>(($D$17*G17)/100)+(($D$18*G18)/100)+(($D$19*G19)/100)+(($D$20*G20)/100)+(($D$21*G21)/100)+(($D$22*G22)/100)+(($D$23*G23)/100)+(($D$24*G24)/100)+(($D$25*G25)/100)+(($D$26*G26)/100)+(($D$27*G27)/100)+(($D$28*G28)/100)+(($D$29*G29)/100)</f>
        <v>0</v>
      </c>
      <c r="H31" s="33">
        <f>E31+G31</f>
        <v>1</v>
      </c>
      <c r="I31" s="33">
        <f>(($D$17*I17)/100)+(($D$18*I18)/100)+(($D$19*I19)/100)+(($D$20*I20)/100)+(($D$21*I21)/100)+(($D$22*I22)/100)+(($D$23*I23)/100)+(($D$24*I24)/100)+(($D$25*I25)/100)+(($D$26*I26)/100)+(($D$27*I27)/100)+(($D$28*I28)/100)+(($D$29*I29)/100)</f>
        <v>0</v>
      </c>
      <c r="J31" s="33">
        <f>G31+I31</f>
        <v>0</v>
      </c>
      <c r="K31" s="33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3">
        <f>I31+K31</f>
        <v>0</v>
      </c>
      <c r="M31" s="33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3">
        <f>K31+M31</f>
        <v>0</v>
      </c>
      <c r="O31" s="33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3">
        <f>M31+O31</f>
        <v>0</v>
      </c>
    </row>
    <row r="32" spans="1:16" ht="15" x14ac:dyDescent="0.25">
      <c r="A32" s="50"/>
      <c r="B32" s="26" t="s">
        <v>27</v>
      </c>
      <c r="C32" s="25">
        <f>SUM(C17:C30)</f>
        <v>58244.62</v>
      </c>
      <c r="D32" s="32">
        <f>D31</f>
        <v>1</v>
      </c>
      <c r="E32" s="71">
        <f>($C$32*E31)</f>
        <v>58244.62</v>
      </c>
      <c r="F32" s="71"/>
      <c r="G32" s="71">
        <f t="shared" ref="G32" si="12">($C$32*G31)</f>
        <v>0</v>
      </c>
      <c r="H32" s="71"/>
      <c r="I32" s="71">
        <f t="shared" ref="I32" si="13">($C$32*I31)</f>
        <v>0</v>
      </c>
      <c r="J32" s="71"/>
      <c r="K32" s="71">
        <f t="shared" ref="K32" si="14">($C$32*K31)</f>
        <v>0</v>
      </c>
      <c r="L32" s="71"/>
      <c r="M32" s="71">
        <f t="shared" ref="M32" si="15">($C$32*M31)</f>
        <v>0</v>
      </c>
      <c r="N32" s="71"/>
      <c r="O32" s="71">
        <f t="shared" ref="O32" si="16">($C$32*O31)</f>
        <v>0</v>
      </c>
      <c r="P32" s="71"/>
    </row>
    <row r="33" spans="1:16" ht="15.75" thickBot="1" x14ac:dyDescent="0.3">
      <c r="A33" s="51"/>
      <c r="B33" s="52" t="s">
        <v>28</v>
      </c>
      <c r="C33" s="53"/>
      <c r="D33" s="53"/>
      <c r="E33" s="69">
        <f>E32</f>
        <v>58244.62</v>
      </c>
      <c r="F33" s="69"/>
      <c r="G33" s="69">
        <f>G32+E33</f>
        <v>58244.62</v>
      </c>
      <c r="H33" s="69"/>
      <c r="I33" s="69">
        <f t="shared" ref="I33" si="17">I32+G33</f>
        <v>58244.62</v>
      </c>
      <c r="J33" s="69"/>
      <c r="K33" s="69">
        <f t="shared" ref="K33" si="18">K32+I33</f>
        <v>58244.62</v>
      </c>
      <c r="L33" s="69"/>
      <c r="M33" s="69">
        <f t="shared" ref="M33" si="19">M32+K33</f>
        <v>58244.62</v>
      </c>
      <c r="N33" s="69"/>
      <c r="O33" s="69">
        <f t="shared" ref="O33" si="20">O32+M33</f>
        <v>58244.62</v>
      </c>
      <c r="P33" s="69"/>
    </row>
    <row r="34" spans="1:16" ht="15" x14ac:dyDescent="0.25"/>
    <row r="35" spans="1:16" ht="15" x14ac:dyDescent="0.25">
      <c r="A35" s="43"/>
      <c r="B35" s="43"/>
      <c r="C35" s="28"/>
      <c r="D35" s="43"/>
      <c r="E35" s="43"/>
      <c r="F35" s="43"/>
      <c r="G35" s="43"/>
      <c r="H35" s="43"/>
      <c r="I35" s="43"/>
      <c r="J35" s="43"/>
      <c r="K35" s="28"/>
      <c r="L35" s="28"/>
      <c r="M35" s="28"/>
      <c r="N35" s="28"/>
      <c r="O35" s="28"/>
      <c r="P35" s="28"/>
    </row>
    <row r="36" spans="1:16" ht="15" x14ac:dyDescent="0.25">
      <c r="A36" s="28" t="s">
        <v>31</v>
      </c>
      <c r="B36" s="28"/>
      <c r="C36" s="28"/>
      <c r="D36" s="28" t="s">
        <v>36</v>
      </c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</row>
    <row r="37" spans="1:16" ht="15" x14ac:dyDescent="0.2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</row>
    <row r="38" spans="1:16" ht="15" x14ac:dyDescent="0.2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</row>
    <row r="39" spans="1:16" ht="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</row>
    <row r="40" spans="1:16" ht="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</row>
    <row r="41" spans="1:16" ht="15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</row>
    <row r="42" spans="1:16" ht="15" x14ac:dyDescent="0.2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</row>
    <row r="43" spans="1:16" ht="15" x14ac:dyDescent="0.2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</row>
    <row r="44" spans="1:16" ht="15" x14ac:dyDescent="0.2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</row>
    <row r="45" spans="1:16" ht="15" x14ac:dyDescent="0.25"/>
    <row r="46" spans="1:16" ht="15" x14ac:dyDescent="0.25"/>
  </sheetData>
  <sheetProtection password="EE6F" sheet="1" objects="1" scenarios="1" selectLockedCells="1"/>
  <mergeCells count="22">
    <mergeCell ref="A9:P9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</mergeCells>
  <conditionalFormatting sqref="P17:P30">
    <cfRule type="cellIs" dxfId="10" priority="19" stopIfTrue="1" operator="equal">
      <formula>N17+P17-100</formula>
    </cfRule>
  </conditionalFormatting>
  <conditionalFormatting sqref="N30">
    <cfRule type="cellIs" dxfId="9" priority="18" stopIfTrue="1" operator="equal">
      <formula>L30+N30-100</formula>
    </cfRule>
  </conditionalFormatting>
  <conditionalFormatting sqref="L30">
    <cfRule type="cellIs" dxfId="8" priority="17" stopIfTrue="1" operator="equal">
      <formula>J30+L30-100</formula>
    </cfRule>
  </conditionalFormatting>
  <conditionalFormatting sqref="J30">
    <cfRule type="cellIs" dxfId="7" priority="16" stopIfTrue="1" operator="equal">
      <formula>H30+J30-100</formula>
    </cfRule>
  </conditionalFormatting>
  <conditionalFormatting sqref="H30">
    <cfRule type="cellIs" dxfId="6" priority="15" stopIfTrue="1" operator="equal">
      <formula>F30+H30-100</formula>
    </cfRule>
  </conditionalFormatting>
  <conditionalFormatting sqref="N17:N29">
    <cfRule type="cellIs" dxfId="5" priority="13" stopIfTrue="1" operator="equal">
      <formula>L17+N17-100</formula>
    </cfRule>
  </conditionalFormatting>
  <conditionalFormatting sqref="L17:L29">
    <cfRule type="cellIs" dxfId="4" priority="12" stopIfTrue="1" operator="equal">
      <formula>J17+L17-100</formula>
    </cfRule>
  </conditionalFormatting>
  <conditionalFormatting sqref="J17:J29">
    <cfRule type="cellIs" dxfId="3" priority="11" stopIfTrue="1" operator="equal">
      <formula>H17+J17-100</formula>
    </cfRule>
  </conditionalFormatting>
  <conditionalFormatting sqref="H17:H29">
    <cfRule type="cellIs" dxfId="2" priority="10" stopIfTrue="1" operator="equal">
      <formula>F17+H17-100</formula>
    </cfRule>
  </conditionalFormatting>
  <conditionalFormatting sqref="F17:F30">
    <cfRule type="cellIs" dxfId="1" priority="9" stopIfTrue="1" operator="equal">
      <formula>D17+F17-100</formula>
    </cfRule>
  </conditionalFormatting>
  <conditionalFormatting sqref="F17:F30 H17:H30 J17:J30 L17:L30 N17:N30 P17:P30">
    <cfRule type="cellIs" dxfId="0" priority="8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engenharia7</cp:lastModifiedBy>
  <cp:lastPrinted>2018-07-27T13:51:12Z</cp:lastPrinted>
  <dcterms:created xsi:type="dcterms:W3CDTF">2013-05-17T17:26:46Z</dcterms:created>
  <dcterms:modified xsi:type="dcterms:W3CDTF">2018-12-05T17:47:01Z</dcterms:modified>
</cp:coreProperties>
</file>