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guerr\Desktop\TERCERIZADA CERTO\"/>
    </mc:Choice>
  </mc:AlternateContent>
  <xr:revisionPtr revIDLastSave="0" documentId="13_ncr:1_{67ADAFD3-83DE-482C-81C5-FA37D4894239}" xr6:coauthVersionLast="36" xr6:coauthVersionMax="36" xr10:uidLastSave="{00000000-0000-0000-0000-000000000000}"/>
  <bookViews>
    <workbookView xWindow="0" yWindow="1260" windowWidth="28800" windowHeight="14220" tabRatio="892" xr2:uid="{00000000-000D-0000-FFFF-FFFF00000000}"/>
  </bookViews>
  <sheets>
    <sheet name="QUADRO RESUMO" sheetId="8" r:id="rId1"/>
    <sheet name="1" sheetId="24" r:id="rId2"/>
    <sheet name="2" sheetId="25" r:id="rId3"/>
  </sheets>
  <definedNames>
    <definedName name="_xlnm.Print_Area" localSheetId="1">'1'!$A$1:$X$130</definedName>
    <definedName name="_xlnm.Print_Area" localSheetId="2">'2'!$A$1:$X$130</definedName>
    <definedName name="_xlnm.Print_Area" localSheetId="0">'QUADRO RESUMO'!$A$1:$K$18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4" i="25" l="1"/>
  <c r="B125" i="25" l="1"/>
  <c r="B123" i="25"/>
  <c r="B122" i="25"/>
  <c r="B121" i="25"/>
  <c r="B120" i="25"/>
  <c r="B119" i="25"/>
  <c r="H115" i="25"/>
  <c r="H89" i="25"/>
  <c r="H85" i="25"/>
  <c r="I58" i="25"/>
  <c r="I57" i="25"/>
  <c r="I56" i="25"/>
  <c r="H51" i="25"/>
  <c r="H39" i="25" s="1"/>
  <c r="H40" i="25" s="1"/>
  <c r="H38" i="25"/>
  <c r="I24" i="25"/>
  <c r="I31" i="25" s="1"/>
  <c r="H16" i="25"/>
  <c r="B125" i="24"/>
  <c r="B123" i="24"/>
  <c r="B122" i="24"/>
  <c r="B121" i="24"/>
  <c r="B120" i="24"/>
  <c r="B119" i="24"/>
  <c r="H115" i="24"/>
  <c r="H89" i="24"/>
  <c r="H85" i="24"/>
  <c r="I58" i="24"/>
  <c r="I57" i="24"/>
  <c r="I56" i="24"/>
  <c r="I59" i="24" s="1"/>
  <c r="I65" i="24" s="1"/>
  <c r="H51" i="24"/>
  <c r="H39" i="24" s="1"/>
  <c r="H38" i="24"/>
  <c r="I24" i="24"/>
  <c r="I31" i="24" s="1"/>
  <c r="I88" i="24" s="1"/>
  <c r="I89" i="24" s="1"/>
  <c r="I94" i="24" s="1"/>
  <c r="H16" i="24"/>
  <c r="H40" i="24" l="1"/>
  <c r="I59" i="25"/>
  <c r="I65" i="25" s="1"/>
  <c r="H73" i="25"/>
  <c r="H75" i="25" s="1"/>
  <c r="H73" i="24"/>
  <c r="H75" i="24" s="1"/>
  <c r="I45" i="24"/>
  <c r="I88" i="25"/>
  <c r="I89" i="25" s="1"/>
  <c r="I94" i="25" s="1"/>
  <c r="I79" i="25"/>
  <c r="I46" i="25"/>
  <c r="I44" i="25"/>
  <c r="I70" i="25"/>
  <c r="I45" i="25"/>
  <c r="I37" i="25"/>
  <c r="I72" i="25"/>
  <c r="I48" i="25"/>
  <c r="I39" i="25"/>
  <c r="I82" i="25"/>
  <c r="I71" i="25"/>
  <c r="I47" i="25"/>
  <c r="I84" i="25"/>
  <c r="I74" i="25"/>
  <c r="I43" i="25"/>
  <c r="I36" i="25"/>
  <c r="I119" i="25"/>
  <c r="I83" i="25"/>
  <c r="I50" i="25"/>
  <c r="I35" i="25"/>
  <c r="I49" i="25"/>
  <c r="I81" i="25"/>
  <c r="I80" i="25"/>
  <c r="I70" i="24"/>
  <c r="I46" i="24"/>
  <c r="I47" i="24"/>
  <c r="I71" i="24"/>
  <c r="I80" i="24"/>
  <c r="I39" i="24"/>
  <c r="I48" i="24"/>
  <c r="I72" i="24"/>
  <c r="I81" i="24"/>
  <c r="I82" i="24"/>
  <c r="I35" i="24"/>
  <c r="I50" i="24"/>
  <c r="I73" i="24"/>
  <c r="I83" i="24"/>
  <c r="I119" i="24"/>
  <c r="I84" i="24"/>
  <c r="I49" i="24"/>
  <c r="I36" i="24"/>
  <c r="I43" i="24"/>
  <c r="I74" i="24"/>
  <c r="I37" i="24"/>
  <c r="I44" i="24"/>
  <c r="I79" i="24"/>
  <c r="I73" i="25" l="1"/>
  <c r="I51" i="25"/>
  <c r="I64" i="25" s="1"/>
  <c r="I75" i="24"/>
  <c r="I121" i="24" s="1"/>
  <c r="I38" i="25"/>
  <c r="I40" i="25" s="1"/>
  <c r="I63" i="25" s="1"/>
  <c r="I75" i="25"/>
  <c r="I121" i="25" s="1"/>
  <c r="I85" i="25"/>
  <c r="I93" i="25" s="1"/>
  <c r="I95" i="25" s="1"/>
  <c r="I122" i="25" s="1"/>
  <c r="I85" i="24"/>
  <c r="I93" i="24" s="1"/>
  <c r="I95" i="24" s="1"/>
  <c r="I122" i="24" s="1"/>
  <c r="I51" i="24"/>
  <c r="I64" i="24" s="1"/>
  <c r="I38" i="24"/>
  <c r="I40" i="24" s="1"/>
  <c r="I63" i="24" s="1"/>
  <c r="I66" i="25" l="1"/>
  <c r="I120" i="25" s="1"/>
  <c r="I66" i="24"/>
  <c r="I120" i="24" s="1"/>
  <c r="E14" i="8" l="1"/>
  <c r="I104" i="25" l="1"/>
  <c r="I123" i="25" s="1"/>
  <c r="I124" i="25" s="1"/>
  <c r="I115" i="25" s="1"/>
  <c r="I125" i="25" s="1"/>
  <c r="I126" i="25" s="1"/>
  <c r="G13" i="8" s="1"/>
  <c r="H13" i="8" s="1"/>
  <c r="I13" i="8" s="1"/>
  <c r="I104" i="24"/>
  <c r="I123" i="24" s="1"/>
  <c r="I124" i="24" s="1"/>
  <c r="I115" i="24" s="1"/>
  <c r="I125" i="24" s="1"/>
  <c r="I126" i="24" s="1"/>
  <c r="G12" i="8" s="1"/>
  <c r="H12" i="8" s="1"/>
  <c r="I12" i="8" s="1"/>
  <c r="C18" i="8" l="1"/>
  <c r="H16" i="8" l="1"/>
  <c r="H15" i="8"/>
</calcChain>
</file>

<file path=xl/sharedStrings.xml><?xml version="1.0" encoding="utf-8"?>
<sst xmlns="http://schemas.openxmlformats.org/spreadsheetml/2006/main" count="548" uniqueCount="196">
  <si>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</si>
  <si>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</si>
  <si>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</si>
  <si>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</si>
  <si>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</si>
  <si>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</si>
  <si>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</si>
  <si>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</si>
  <si>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</si>
  <si>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</si>
  <si>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</si>
  <si>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</si>
  <si>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</si>
  <si>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</si>
  <si>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</si>
  <si>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</si>
  <si>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</si>
  <si>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</si>
  <si>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</si>
  <si>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</si>
  <si>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</si>
  <si>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</si>
  <si>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</si>
  <si>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</si>
  <si>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</si>
  <si>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</si>
  <si>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</si>
  <si>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</si>
  <si>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</si>
  <si>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</si>
  <si>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</si>
  <si>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</si>
  <si>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</si>
  <si>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</si>
  <si>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</si>
  <si>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</si>
  <si>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TOTAL SUBMÓDULO 2.1</t>
  </si>
  <si>
    <t>Submódulo 2.2 - GPS, FGTS e Outras Contribuições</t>
  </si>
  <si>
    <t xml:space="preserve">INSS </t>
  </si>
  <si>
    <t>H</t>
  </si>
  <si>
    <t>TOTAL SUBMÓDULO 2.2</t>
  </si>
  <si>
    <t>Submódulo 2.3 - Benefícios Mensais e Diários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</si>
  <si>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</si>
  <si>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</si>
  <si>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</si>
  <si>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</si>
  <si>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</si>
  <si>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</si>
  <si>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</si>
  <si>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</si>
  <si>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</si>
  <si>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</si>
  <si>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</si>
  <si>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</si>
  <si>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</si>
  <si>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</si>
  <si>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 xml:space="preserve">Aviso Prévio Trabalhado </t>
  </si>
  <si>
    <t>Incidência dos encargos do submódulo 2.2 sobre Aviso Prévio Trabalhado</t>
  </si>
  <si>
    <t>TOTAL DO MÓDULO 3</t>
  </si>
  <si>
    <t>MÓDULO 4 – CUSTO DE REPOSIÇÃO DO PROFISSIONAL AUSENTE</t>
  </si>
  <si>
    <t>TOTAL SUBMÓDULO 4.1</t>
  </si>
  <si>
    <t>TOTAL SUBMÓDULO 4.2</t>
  </si>
  <si>
    <t>QUADRO-RESUMO DO MÓDULO 4 - CUSTO DE REPOSIÇÃO DO PROFISSIONAL AUSENTE</t>
  </si>
  <si>
    <t>4.1</t>
  </si>
  <si>
    <t>4.2</t>
  </si>
  <si>
    <t>TOTAL DO MÓDULO 4</t>
  </si>
  <si>
    <t>MÓDULO 5 – INSUMOS DIVERSOS</t>
  </si>
  <si>
    <t>INSUMOS DIVERSOS</t>
  </si>
  <si>
    <t>TOTAL DO MÓDULO 5</t>
  </si>
  <si>
    <t>MÓDULO 6 – 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</si>
  <si>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</si>
  <si>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</si>
  <si>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</si>
  <si>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</si>
  <si>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</si>
  <si>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</si>
  <si>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</si>
  <si>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</si>
  <si>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</si>
  <si>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</si>
  <si>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</si>
  <si>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</si>
  <si>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Subtotal (A + B + C + D + E)</t>
  </si>
  <si>
    <t>POSTO DE SERVIÇO</t>
  </si>
  <si>
    <t>VALOR UNITÁRIO DO POSTO DE SERVIÇO</t>
  </si>
  <si>
    <t>ITEM</t>
  </si>
  <si>
    <t>GRUPO</t>
  </si>
  <si>
    <t>QUANTIDADE TOTAL DE POSTOS:</t>
  </si>
  <si>
    <t>QUADRO RESUMO</t>
  </si>
  <si>
    <t>QUANTIDADE 
DE 
POSTOS</t>
  </si>
  <si>
    <t>QUANTIDADE DE 
PROFISSIONAIS 
POR POSTO</t>
  </si>
  <si>
    <t>C.4</t>
  </si>
  <si>
    <t>TOTAL
(R$)
VALOR MENSAL</t>
  </si>
  <si>
    <t>UNIDADE</t>
  </si>
  <si>
    <t>VALOR TOTAL MENSAL ESTIMADO DOS SERVIÇOS:</t>
  </si>
  <si>
    <t>VALOR TOTAL ANUAL ESTIMADO DOS SERVIÇOS:</t>
  </si>
  <si>
    <t>TOTAL
(R$)
VALOR ANUAL</t>
  </si>
  <si>
    <t>ANEXO III - MODELO DE PLANILHA DE CUSTOS E FORMAÇÃO DE PREÇOS v1</t>
  </si>
  <si>
    <t>SALÁRIO EDUCAÇÃO</t>
  </si>
  <si>
    <t>SAT</t>
  </si>
  <si>
    <t>SEBRAE</t>
  </si>
  <si>
    <t>INCRA</t>
  </si>
  <si>
    <t>FGTS</t>
  </si>
  <si>
    <t>Submódulo 4.1 - 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</si>
  <si>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</si>
  <si>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</si>
  <si>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</si>
  <si>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Afastamento Maternidade</t>
  </si>
  <si>
    <t>Substituto na cobertura de Intervalo para repouso ou alimentação</t>
  </si>
  <si>
    <t>Submódulo 4.2 - Substituto na Intrajornada</t>
  </si>
  <si>
    <t>Substituto nas Ausências Legais</t>
  </si>
  <si>
    <t>Substituto na Intrajornada</t>
  </si>
  <si>
    <t>V. UNIT.</t>
  </si>
  <si>
    <t>Identificação e Registro do Acordo, Convenção ou Dissídio Coletivo</t>
  </si>
  <si>
    <t>Posto de Trabalho</t>
  </si>
  <si>
    <t>Controle de Ponto Biométrico</t>
  </si>
  <si>
    <t>INSTRUÇÃO NORMATIVA Nº 5, DE 26 DE MAIO DE 2017 (Atualizada)</t>
  </si>
  <si>
    <t>Subtotal</t>
  </si>
  <si>
    <t>Incidência do Submódulo 2.2</t>
  </si>
  <si>
    <t>VALOR TOTAL MÁXIMO ADMITIDO POR POSTO DE TRABALHO</t>
  </si>
  <si>
    <t>VALOR TOTAL POR POSTO DE TRABALHO</t>
  </si>
  <si>
    <t>CITL = (1 + CI)/(1 – T – L) - 1, onde:</t>
  </si>
  <si>
    <t>CI = Custos Indiretos, T = Tributos, L = Lucro</t>
  </si>
  <si>
    <t>Módulo 4 + Módulo 5 + Módulo 6.</t>
  </si>
  <si>
    <r>
      <rPr>
        <b/>
        <sz val="12"/>
        <color rgb="FF555555"/>
        <rFont val="Helvetica"/>
        <family val="2"/>
      </rPr>
      <t>Base de Cálculo:</t>
    </r>
    <r>
      <rPr>
        <sz val="12"/>
        <color rgb="FF555555"/>
        <rFont val="Helvetica"/>
        <family val="2"/>
      </rPr>
      <t xml:space="preserve"> Módulo 1.</t>
    </r>
  </si>
  <si>
    <t>provisionamento na Conta Vinculada.</t>
  </si>
  <si>
    <t>Trabalhado foi extinta pela Lei n.º 13.932, de 11 de dezembro de 2019.</t>
  </si>
  <si>
    <r>
      <rPr>
        <b/>
        <sz val="12"/>
        <color rgb="FF555555"/>
        <rFont val="Helvetica"/>
        <family val="2"/>
      </rPr>
      <t>Nota 2:</t>
    </r>
    <r>
      <rPr>
        <sz val="12"/>
        <color rgb="FF555555"/>
        <rFont val="Helvetica"/>
        <family val="2"/>
      </rPr>
      <t xml:space="preserve"> A Contibuição Social sobre o Aviso Prévio Indenizado e sobre o Aviso Prévio </t>
    </r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</si>
  <si>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> Este posto de trabalho não possui Substituto na Intrajornada.</t>
    </r>
  </si>
  <si>
    <r>
      <rPr>
        <b/>
        <sz val="12"/>
        <color rgb="FF555555"/>
        <rFont val="Helvetica"/>
        <family val="2"/>
      </rPr>
      <t>Base de Cálculo:</t>
    </r>
    <r>
      <rPr>
        <sz val="12"/>
        <color rgb="FF555555"/>
        <rFont val="Helvetica"/>
        <family val="2"/>
      </rPr>
      <t xml:space="preserve"> Submódulo 4.1 + Submódulo 4.2.</t>
    </r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</si>
  <si>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> Valores mensais por empregado.</t>
    </r>
  </si>
  <si>
    <r>
      <rPr>
        <b/>
        <sz val="12"/>
        <color rgb="FF555555"/>
        <rFont val="Helvetica"/>
        <family val="2"/>
      </rPr>
      <t>Nota 2:</t>
    </r>
    <r>
      <rPr>
        <sz val="12"/>
        <color rgb="FF555555"/>
        <rFont val="Helvetica"/>
        <family val="2"/>
      </rPr>
      <t> Este posto de trabalho não possui uniformes.</t>
    </r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</si>
  <si>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> Custos Indiretos, Tributos e Lucro por empregado.</t>
    </r>
  </si>
  <si>
    <r>
      <rPr>
        <b/>
        <sz val="12"/>
        <color rgb="FF555555"/>
        <rFont val="Helvetica"/>
        <family val="2"/>
      </rPr>
      <t>Nota 2:</t>
    </r>
    <r>
      <rPr>
        <sz val="12"/>
        <color rgb="FF555555"/>
        <rFont val="Helvetica"/>
        <family val="2"/>
      </rPr>
      <t xml:space="preserve"> O valor total do Módulo 6, referente aos Custos Indiretos, Tributos e Lucro, é </t>
    </r>
  </si>
  <si>
    <r>
      <rPr>
        <b/>
        <sz val="12"/>
        <color rgb="FF555555"/>
        <rFont val="Helvetica"/>
        <family val="2"/>
      </rPr>
      <t>Base de Cálculo:</t>
    </r>
    <r>
      <rPr>
        <sz val="12"/>
        <color rgb="FF555555"/>
        <rFont val="Helvetica"/>
        <family val="2"/>
      </rPr>
      <t xml:space="preserve"> ( CITL x (Módulo 1 + Módulo 2 + Módulo 3 + Módulo 4 + Módulo 5))</t>
    </r>
  </si>
  <si>
    <r>
      <rPr>
        <b/>
        <sz val="12"/>
        <color rgb="FF555555"/>
        <rFont val="Helvetica"/>
        <family val="2"/>
      </rPr>
      <t>Base de Cálculo do Subtotal:</t>
    </r>
    <r>
      <rPr>
        <sz val="12"/>
        <color rgb="FF555555"/>
        <rFont val="Helvetica"/>
        <family val="2"/>
      </rPr>
      <t xml:space="preserve"> Módulo 1 + Módulo 2 + Módulo 3 + Módulo 4 + Módulo 5.</t>
    </r>
  </si>
  <si>
    <r>
      <rPr>
        <b/>
        <sz val="12"/>
        <color rgb="FF555555"/>
        <rFont val="Helvetica"/>
        <family val="2"/>
      </rPr>
      <t>Base de Cálculo do Preço Total por Empregado:</t>
    </r>
    <r>
      <rPr>
        <sz val="12"/>
        <color rgb="FF555555"/>
        <rFont val="Helvetica"/>
        <family val="2"/>
      </rPr>
      <t xml:space="preserve"> Módulo 1 + Módulo 2 + Módulo 3 + </t>
    </r>
  </si>
  <si>
    <r>
      <rPr>
        <b/>
        <sz val="12"/>
        <color rgb="FF555555"/>
        <rFont val="Helvetica"/>
        <family val="2"/>
      </rPr>
      <t>Base de Cálculo:</t>
    </r>
    <r>
      <rPr>
        <sz val="12"/>
        <color rgb="FF555555"/>
        <rFont val="Helvetica"/>
        <family val="2"/>
      </rPr>
      <t xml:space="preserve"> Submódulo 2.1 + Submódulo 2.2 + Submódulo 2.3.</t>
    </r>
  </si>
  <si>
    <t>eventualmente pago pelo empregado).</t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</si>
  <si>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 xml:space="preserve"> O valor informado deverá ser o custo real do benefício (descontado o valor </t>
    </r>
  </si>
  <si>
    <r>
      <rPr>
        <b/>
        <sz val="12"/>
        <color rgb="FF555555"/>
        <rFont val="Helvetica"/>
        <family val="2"/>
      </rPr>
      <t>Nota 2:</t>
    </r>
    <r>
      <rPr>
        <sz val="12"/>
        <color rgb="FF555555"/>
        <rFont val="Helvetica"/>
        <family val="2"/>
      </rPr>
      <t xml:space="preserve"> Observar a previsão dos benefícios contidos em Acordos, Convenções e </t>
    </r>
  </si>
  <si>
    <t>Dissídios Coletivos de Trabalho e atentar-se ao disposto no art. 6º da IN 5/2017.</t>
  </si>
  <si>
    <t>são aqueles estabelecidos pela legislação vigente.</t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</si>
  <si>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 xml:space="preserve"> Os percentuais dos encargos previdenciários, do FGTS e demais contribuições </t>
    </r>
  </si>
  <si>
    <t>leve, de 2%, para risco médio, e de 3% de risco grave.</t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</si>
  <si>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> Como a planilha de custos e formação de preços é calculada </t>
    </r>
    <r>
      <rPr>
        <u/>
        <sz val="12"/>
        <color rgb="FF555555"/>
        <rFont val="Helvetica"/>
        <family val="2"/>
      </rPr>
      <t>mensalmente</t>
    </r>
    <r>
      <rPr>
        <sz val="12"/>
        <color rgb="FF555555"/>
        <rFont val="Helvetica"/>
        <family val="2"/>
      </rPr>
      <t xml:space="preserve">, </t>
    </r>
  </si>
  <si>
    <t xml:space="preserve">provisiona-se proporcionalmente 1/12 (um doze avos) dos valores referentes a gratificação </t>
  </si>
  <si>
    <t>natalina, férias e adicional de férias.</t>
  </si>
  <si>
    <r>
      <rPr>
        <b/>
        <sz val="12"/>
        <color rgb="FF555555"/>
        <rFont val="Helvetica"/>
        <family val="2"/>
      </rPr>
      <t>Nota 2:</t>
    </r>
    <r>
      <rPr>
        <sz val="12"/>
        <color rgb="FF555555"/>
        <rFont val="Helvetica"/>
        <family val="2"/>
      </rPr>
      <t xml:space="preserve"> O adicional de férias contido no Submódulo 2.1 corresponde a 1/3 (um terço) da </t>
    </r>
  </si>
  <si>
    <t>remuneração que por sua vez é divido por 12 (doze) conforme Nota 1 acima.</t>
  </si>
  <si>
    <t>para o provisionamento na Conta Vinculada.</t>
  </si>
  <si>
    <r>
      <rPr>
        <b/>
        <sz val="12"/>
        <color rgb="FF555555"/>
        <rFont val="Helvetica"/>
        <family val="2"/>
      </rPr>
      <t>Nota 2:</t>
    </r>
    <r>
      <rPr>
        <sz val="12"/>
        <color rgb="FF555555"/>
        <rFont val="Helvetica"/>
        <family val="2"/>
      </rPr>
      <t> Não haverão quaisquer adicionais mencionados no Módulo 1.</t>
    </r>
  </si>
  <si>
    <t>NOTAS EXPLICATIVAS</t>
  </si>
  <si>
    <t>CADERNOS DE LOGÍSTICAS</t>
  </si>
  <si>
    <t>CUSTOS INDIRETOS E LUCRO</t>
  </si>
  <si>
    <t>VALOR TOTAL</t>
  </si>
  <si>
    <t>Custo de Reposição do Profissional Ausente</t>
  </si>
  <si>
    <t>smj2008@gmail.com</t>
  </si>
  <si>
    <t>Produzido por:</t>
  </si>
  <si>
    <t>obtido aplicando-se a metodologia de cálculo da IN SEGES/ME nº 5/2017:</t>
  </si>
  <si>
    <t>Multa do FGTS sobre o Aviso Prévio Indenizado e o Aviso Prévio Trabalhado</t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</si>
  <si>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 xml:space="preserve"> O percentual contido no item E do MÓDULO 3 é obrigatório para o </t>
    </r>
  </si>
  <si>
    <t>13º (Décimo-terceiro) Salário</t>
  </si>
  <si>
    <t>SESC/SESI</t>
  </si>
  <si>
    <t>SENAI/SENAC</t>
  </si>
  <si>
    <t>Auxílio-Refeição/Alimentação</t>
  </si>
  <si>
    <t>Substituto na cobertura de Ausência por Acidente de Trabalho</t>
  </si>
  <si>
    <t>Substituto na cobertura de Outras Ausências (especificar)</t>
  </si>
  <si>
    <t>Uniformes</t>
  </si>
  <si>
    <r>
      <rPr>
        <b/>
        <sz val="12"/>
        <color rgb="FF555555"/>
        <rFont val="Helvetica"/>
        <family val="2"/>
      </rPr>
      <t>Nota 2:</t>
    </r>
    <r>
      <rPr>
        <sz val="12"/>
        <color rgb="FF555555"/>
        <rFont val="Helvetica"/>
        <family val="2"/>
      </rPr>
      <t> O SAT, a depender do grau de risco do serviço, irá variar entre 1%, para risco</t>
    </r>
  </si>
  <si>
    <t>SAT (alíquota do SAT correspondente 1%, 2% ou 3%) X FAP</t>
  </si>
  <si>
    <r>
      <rPr>
        <b/>
        <sz val="12"/>
        <color rgb="FF555555"/>
        <rFont val="Helvetica"/>
        <family val="2"/>
      </rPr>
      <t>Nota 3:</t>
    </r>
    <r>
      <rPr>
        <sz val="12"/>
        <color rgb="FF555555"/>
        <rFont val="Helvetica"/>
        <family val="2"/>
      </rPr>
      <t> Os itens C, D e E poderão ser cotados à critério e responsabilidade da licitante.</t>
    </r>
  </si>
  <si>
    <r>
      <rPr>
        <b/>
        <sz val="12"/>
        <color rgb="FF555555"/>
        <rFont val="Helvetica"/>
        <family val="2"/>
      </rPr>
      <t>Nota 3:</t>
    </r>
    <r>
      <rPr>
        <sz val="12"/>
        <color rgb="FF555555"/>
        <rFont val="Helvetica"/>
        <family val="2"/>
      </rPr>
      <t> O percentual do item E refere-se ao provisionamento da Conta Vinculada, portanto,</t>
    </r>
  </si>
  <si>
    <t>fixo e obrigatório.</t>
  </si>
  <si>
    <r>
      <rPr>
        <b/>
        <sz val="12"/>
        <color rgb="FF555555"/>
        <rFont val="Helvetica"/>
        <family val="2"/>
      </rPr>
      <t>Nota 3:</t>
    </r>
    <r>
      <rPr>
        <sz val="12"/>
        <color rgb="FF555555"/>
        <rFont val="Helvetica"/>
        <family val="2"/>
      </rPr>
      <t xml:space="preserve"> Os percentuais contidos nos itens A, B, C e D do Submódulo 2.1 são obrigatórios</t>
    </r>
  </si>
  <si>
    <r>
      <rPr>
        <b/>
        <sz val="12"/>
        <color rgb="FF555555"/>
        <rFont val="Helvetica"/>
        <family val="2"/>
      </rPr>
      <t>Nota 4:</t>
    </r>
    <r>
      <rPr>
        <sz val="12"/>
        <color rgb="FF555555"/>
        <rFont val="Helvetica"/>
        <family val="2"/>
      </rPr>
      <t xml:space="preserve"> A rubrica férias tem como objetivo principal suprir a necessidade do pagamento das  </t>
    </r>
  </si>
  <si>
    <t xml:space="preserve">férias remuneradas ao final do contrato de 12 meses. No caso de prorrogação contratual, </t>
  </si>
  <si>
    <t>esta rubrica, torna-se custo de reposição do profissional residente no gozo das férias.</t>
  </si>
  <si>
    <r>
      <rPr>
        <b/>
        <sz val="12"/>
        <color rgb="FF555555"/>
        <rFont val="Helvetica"/>
        <family val="2"/>
      </rPr>
      <t>Nota 5:</t>
    </r>
    <r>
      <rPr>
        <sz val="12"/>
        <color rgb="FF555555"/>
        <rFont val="Helvetica"/>
        <family val="2"/>
      </rPr>
      <t> Para atender às Notas 1, 2 e 3 ficam convencionados, definidos e fixos os percentuais</t>
    </r>
  </si>
  <si>
    <t>do Caderno de Logística da Conta Vinculada: 13º Salário = 8,33%; Férias = 9,075%, Adicional</t>
  </si>
  <si>
    <t>de Férias = 3,025% e a Incidência do Submódulo 2.2 conforme a fórmula da planilha.</t>
  </si>
  <si>
    <r>
      <rPr>
        <b/>
        <sz val="12"/>
        <color rgb="FF555555"/>
        <rFont val="Helvetica"/>
        <family val="2"/>
      </rPr>
      <t>Nota 1:</t>
    </r>
    <r>
      <rPr>
        <sz val="12"/>
        <color rgb="FF555555"/>
        <rFont val="Helvetica"/>
        <family val="2"/>
      </rPr>
      <t> A remuneração do posto de trabalho é composta por somente o Salário Base, exceto os casos previstos pela legislação.</t>
    </r>
  </si>
  <si>
    <t>Outros (Fundo de formação profissional - conforme CCT)</t>
  </si>
  <si>
    <t>Benefício social familiar (conforme - CCT)</t>
  </si>
  <si>
    <t>irrf</t>
  </si>
  <si>
    <t xml:space="preserve">Férias/adicional de férias </t>
  </si>
  <si>
    <t>SEAC/SIEMACO - 40PR000092/2023</t>
  </si>
  <si>
    <t xml:space="preserve">beneficio assistencia medica </t>
  </si>
  <si>
    <t>gratificaçao</t>
  </si>
  <si>
    <t>encarregado</t>
  </si>
  <si>
    <t>Categoria profissional: Encarregado</t>
  </si>
  <si>
    <t>9922-10</t>
  </si>
  <si>
    <t>Auxílio-Refeição/Alimentação/Férias</t>
  </si>
  <si>
    <t>5134-20</t>
  </si>
  <si>
    <t>zelador</t>
  </si>
  <si>
    <t xml:space="preserve">Categoria profissional: Zelador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</si>
</sst>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/m/yyyy"/>
    <numFmt numFmtId="165" formatCode="_(&quot;R$ &quot;* #,##0.00_);_(&quot;R$ &quot;* \(#,##0.00\);_(&quot;R$ &quot;* \-??_);_(@_)"/>
    <numFmt numFmtId="166" formatCode="_(* #,##0.00_);_(* \(#,##0.00\);_(* \-??_);_(@_)"/>
    <numFmt numFmtId="167" formatCode="&quot;R$ &quot;#,##0.00"/>
    <numFmt numFmtId="168" formatCode="0.000%"/>
  </numFmts>
  <fonts count="22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20"/>
      <name val="Arial"/>
      <family val="2"/>
      <charset val="1"/>
    </font>
    <font>
      <b/>
      <sz val="10"/>
      <color rgb="FFFF0000"/>
      <name val="Arial"/>
      <family val="2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24"/>
      <name val="Arial"/>
      <family val="2"/>
      <charset val="1"/>
    </font>
    <font>
      <sz val="12"/>
      <color rgb="FF555555"/>
      <name val="Helvetica"/>
      <family val="2"/>
    </font>
    <font>
      <u/>
      <sz val="12"/>
      <color rgb="FF555555"/>
      <name val="Helvetica"/>
      <family val="2"/>
    </font>
    <font>
      <b/>
      <sz val="26"/>
      <name val="Arial"/>
      <family val="2"/>
      <charset val="1"/>
    </font>
    <font>
      <b/>
      <sz val="12"/>
      <color rgb="FF555555"/>
      <name val="Helvetica"/>
      <family val="2"/>
    </font>
    <font>
      <sz val="1"/>
      <name val="Arial"/>
      <family val="2"/>
      <charset val="1"/>
    </font>
    <font>
      <b/>
      <sz val="16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"/>
      <name val="Arial"/>
      <family val="2"/>
      <charset val="1"/>
    </font>
    <font>
      <sz val="11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3" fillId="0" borderId="0" applyBorder="0" applyProtection="0"/>
    <xf numFmtId="9" fontId="3" fillId="0" borderId="0" applyBorder="0" applyProtection="0"/>
    <xf numFmtId="166" fontId="3" fillId="0" borderId="0" applyBorder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3" fontId="4" fillId="0" borderId="17" xfId="4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2" fontId="4" fillId="5" borderId="1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4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3" fillId="0" borderId="7" xfId="0" applyFont="1" applyBorder="1" applyAlignment="1">
      <alignment vertical="center"/>
    </xf>
    <xf numFmtId="10" fontId="0" fillId="0" borderId="1" xfId="2" applyNumberFormat="1" applyFont="1" applyBorder="1" applyAlignment="1" applyProtection="1">
      <alignment horizontal="center" vertical="center"/>
    </xf>
    <xf numFmtId="2" fontId="0" fillId="0" borderId="1" xfId="0" applyNumberFormat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168" fontId="1" fillId="6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5" fontId="1" fillId="0" borderId="0" xfId="1" applyFont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10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" fillId="8" borderId="1" xfId="0" applyNumberFormat="1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10" fontId="5" fillId="6" borderId="1" xfId="2" applyNumberFormat="1" applyFont="1" applyFill="1" applyBorder="1" applyAlignment="1" applyProtection="1">
      <alignment horizontal="center" vertical="center"/>
    </xf>
    <xf numFmtId="0" fontId="20" fillId="0" borderId="0" xfId="6" applyFont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10" fontId="0" fillId="9" borderId="1" xfId="0" applyNumberFormat="1" applyFill="1" applyBorder="1" applyAlignment="1">
      <alignment horizontal="center" vertical="center"/>
    </xf>
    <xf numFmtId="168" fontId="0" fillId="9" borderId="1" xfId="0" applyNumberForma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 wrapText="1"/>
    </xf>
    <xf numFmtId="10" fontId="0" fillId="7" borderId="1" xfId="0" applyNumberFormat="1" applyFill="1" applyBorder="1" applyAlignment="1">
      <alignment horizontal="center" vertical="center"/>
    </xf>
    <xf numFmtId="43" fontId="4" fillId="0" borderId="18" xfId="4" applyFont="1" applyBorder="1" applyAlignment="1">
      <alignment horizontal="center" vertical="center" wrapText="1"/>
    </xf>
    <xf numFmtId="2" fontId="4" fillId="5" borderId="18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167" fontId="0" fillId="0" borderId="30" xfId="0" applyNumberFormat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165" fontId="3" fillId="0" borderId="0" xfId="1"/>
    <xf numFmtId="0" fontId="2" fillId="5" borderId="17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67" fontId="10" fillId="5" borderId="18" xfId="0" applyNumberFormat="1" applyFont="1" applyFill="1" applyBorder="1" applyAlignment="1">
      <alignment horizontal="center" vertical="center" wrapText="1"/>
    </xf>
    <xf numFmtId="167" fontId="10" fillId="5" borderId="27" xfId="0" applyNumberFormat="1" applyFont="1" applyFill="1" applyBorder="1" applyAlignment="1">
      <alignment horizontal="center" vertical="center" wrapText="1"/>
    </xf>
    <xf numFmtId="167" fontId="11" fillId="5" borderId="18" xfId="0" applyNumberFormat="1" applyFont="1" applyFill="1" applyBorder="1" applyAlignment="1">
      <alignment horizontal="center" vertical="center" wrapText="1"/>
    </xf>
    <xf numFmtId="167" fontId="11" fillId="5" borderId="27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right" vertical="center" wrapText="1"/>
    </xf>
    <xf numFmtId="0" fontId="10" fillId="5" borderId="17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4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7">
    <cellStyle name="Hiperlink" xfId="6" builtinId="8"/>
    <cellStyle name="Moeda" xfId="1" builtinId="4"/>
    <cellStyle name="Normal" xfId="0" builtinId="0"/>
    <cellStyle name="Normal 2" xfId="5" xr:uid="{00000000-0005-0000-0000-000003000000}"/>
    <cellStyle name="Porcentagem" xfId="2" builtinId="5"/>
    <cellStyle name="Texto Explicativo" xfId="3" builtinId="53" customBuiltin="1"/>
    <cellStyle name="Vírgula" xfId="4" builtinId="3"/>
  </cellStyles>
  <dxfs count="2">
    <dxf>
      <font>
        <b/>
        <i/>
        <color rgb="FFFF0000"/>
      </font>
      <fill>
        <patternFill>
          <fgColor rgb="FFFFFF00"/>
          <bgColor rgb="FFFFFF00"/>
        </patternFill>
      </fill>
    </dxf>
    <dxf>
      <font>
        <b/>
        <i/>
        <color rgb="FFFF0000"/>
      </font>
      <fill>
        <patternFill>
          <fgColor rgb="FFFFFF00"/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mj2008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mj20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F200"/>
  </sheetPr>
  <dimension ref="A3:K18"/>
  <sheetViews>
    <sheetView showGridLines="0" tabSelected="1" zoomScale="80" zoomScaleNormal="80" workbookViewId="0">
      <selection activeCell="A14" sqref="A14:D14"/>
    </sheetView>
  </sheetViews>
  <sheetFormatPr defaultColWidth="9.109375" defaultRowHeight="13.2" x14ac:dyDescent="0.25"/>
  <cols>
    <col min="1" max="1" width="9" style="1" bestFit="1" customWidth="1"/>
    <col min="2" max="2" width="7.88671875" style="1" customWidth="1"/>
    <col min="3" max="3" width="36.33203125" style="1" bestFit="1" customWidth="1"/>
    <col min="4" max="4" width="24.33203125" style="1" bestFit="1" customWidth="1"/>
    <col min="5" max="5" width="21.109375" style="1" customWidth="1"/>
    <col min="6" max="6" width="17.88671875" style="1" bestFit="1" customWidth="1"/>
    <col min="7" max="7" width="23.33203125" style="1" customWidth="1"/>
    <col min="8" max="8" width="26.33203125" style="1" customWidth="1"/>
    <col min="9" max="9" width="25" style="1" customWidth="1"/>
    <col min="10" max="10" width="33.6640625" style="1" customWidth="1"/>
    <col min="11" max="11" width="15.5546875" style="1" customWidth="1"/>
    <col min="12" max="12" width="4.33203125" style="1" customWidth="1"/>
    <col min="13" max="13" width="12.6640625" style="1" customWidth="1"/>
    <col min="14" max="1028" width="9" style="1" customWidth="1"/>
    <col min="1029" max="16384" width="9.109375" style="1"/>
  </cols>
  <sheetData>
    <row r="3" spans="1:11" ht="30" x14ac:dyDescent="0.25">
      <c r="A3" s="82" t="s">
        <v>97</v>
      </c>
      <c r="B3" s="82"/>
      <c r="C3" s="82"/>
      <c r="D3" s="82"/>
      <c r="E3" s="82"/>
      <c r="F3" s="82"/>
      <c r="G3" s="82"/>
      <c r="H3" s="82"/>
      <c r="I3" s="82"/>
    </row>
    <row r="4" spans="1:11" ht="30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11" ht="30" x14ac:dyDescent="0.25">
      <c r="A5" s="13"/>
      <c r="B5" s="13"/>
      <c r="C5" s="13"/>
      <c r="D5" s="13"/>
      <c r="E5" s="13"/>
      <c r="F5" s="13"/>
      <c r="G5" s="13"/>
      <c r="H5" s="13"/>
      <c r="I5" s="13"/>
    </row>
    <row r="7" spans="1:11" ht="13.8" thickBot="1" x14ac:dyDescent="0.3"/>
    <row r="8" spans="1:11" ht="12.75" customHeight="1" thickBot="1" x14ac:dyDescent="0.3">
      <c r="A8" s="83" t="s">
        <v>88</v>
      </c>
      <c r="B8" s="84"/>
      <c r="C8" s="84"/>
      <c r="D8" s="84"/>
      <c r="E8" s="84"/>
      <c r="F8" s="84"/>
      <c r="G8" s="84"/>
      <c r="H8" s="84"/>
      <c r="I8" s="85"/>
      <c r="J8" s="78"/>
      <c r="K8" s="79"/>
    </row>
    <row r="9" spans="1:11" ht="22.5" customHeight="1" x14ac:dyDescent="0.25">
      <c r="A9" s="86"/>
      <c r="B9" s="87"/>
      <c r="C9" s="87"/>
      <c r="D9" s="87"/>
      <c r="E9" s="87"/>
      <c r="F9" s="87"/>
      <c r="G9" s="87"/>
      <c r="H9" s="87"/>
      <c r="I9" s="88"/>
      <c r="J9" s="74"/>
      <c r="K9" s="75"/>
    </row>
    <row r="10" spans="1:11" ht="15" customHeight="1" x14ac:dyDescent="0.25">
      <c r="A10" s="89"/>
      <c r="B10" s="90"/>
      <c r="C10" s="90"/>
      <c r="D10" s="90"/>
      <c r="E10" s="90"/>
      <c r="F10" s="90"/>
      <c r="G10" s="90"/>
      <c r="H10" s="90"/>
      <c r="I10" s="91"/>
      <c r="J10" s="74"/>
      <c r="K10" s="75"/>
    </row>
    <row r="11" spans="1:11" ht="63.75" customHeight="1" x14ac:dyDescent="0.25">
      <c r="A11" s="7" t="s">
        <v>86</v>
      </c>
      <c r="B11" s="7" t="s">
        <v>85</v>
      </c>
      <c r="C11" s="7" t="s">
        <v>83</v>
      </c>
      <c r="D11" s="5" t="s">
        <v>93</v>
      </c>
      <c r="E11" s="7" t="s">
        <v>89</v>
      </c>
      <c r="F11" s="7" t="s">
        <v>90</v>
      </c>
      <c r="G11" s="7" t="s">
        <v>84</v>
      </c>
      <c r="H11" s="7" t="s">
        <v>92</v>
      </c>
      <c r="I11" s="7" t="s">
        <v>96</v>
      </c>
      <c r="J11" s="74"/>
      <c r="K11" s="75"/>
    </row>
    <row r="12" spans="1:11" ht="24.75" customHeight="1" x14ac:dyDescent="0.25">
      <c r="A12" s="96"/>
      <c r="B12" s="8">
        <v>1</v>
      </c>
      <c r="C12" s="6" t="s">
        <v>189</v>
      </c>
      <c r="D12" s="6">
        <v>0</v>
      </c>
      <c r="E12" s="70">
        <v>2</v>
      </c>
      <c r="F12" s="70">
        <v>2</v>
      </c>
      <c r="G12" s="9">
        <f>'1'!I126</f>
        <v>5421.74</v>
      </c>
      <c r="H12" s="9">
        <f t="shared" ref="H12:H13" si="0">E12*G12</f>
        <v>10843.48</v>
      </c>
      <c r="I12" s="72">
        <f t="shared" ref="I12:I13" si="1">H12*12</f>
        <v>130121.76</v>
      </c>
      <c r="J12" s="74"/>
      <c r="K12" s="75"/>
    </row>
    <row r="13" spans="1:11" ht="24.75" customHeight="1" x14ac:dyDescent="0.25">
      <c r="A13" s="96"/>
      <c r="B13" s="8">
        <v>2</v>
      </c>
      <c r="C13" s="6" t="s">
        <v>194</v>
      </c>
      <c r="D13" s="6">
        <v>0</v>
      </c>
      <c r="E13" s="70">
        <v>16</v>
      </c>
      <c r="F13" s="70">
        <v>16</v>
      </c>
      <c r="G13" s="9">
        <f>'2'!I126</f>
        <v>5280.16</v>
      </c>
      <c r="H13" s="9">
        <f t="shared" si="0"/>
        <v>84482.559999999998</v>
      </c>
      <c r="I13" s="72">
        <f t="shared" si="1"/>
        <v>1013790.72</v>
      </c>
      <c r="J13" s="74"/>
      <c r="K13" s="75"/>
    </row>
    <row r="14" spans="1:11" s="2" customFormat="1" ht="24.75" customHeight="1" x14ac:dyDescent="0.25">
      <c r="A14" s="81" t="s">
        <v>87</v>
      </c>
      <c r="B14" s="81"/>
      <c r="C14" s="81"/>
      <c r="D14" s="81"/>
      <c r="E14" s="10">
        <f>SUM(E12:E13)</f>
        <v>18</v>
      </c>
      <c r="F14" s="11"/>
      <c r="G14" s="12"/>
      <c r="H14" s="12"/>
      <c r="I14" s="73"/>
      <c r="J14" s="74"/>
      <c r="K14" s="75"/>
    </row>
    <row r="15" spans="1:11" ht="24.75" customHeight="1" thickBot="1" x14ac:dyDescent="0.3">
      <c r="A15" s="97" t="s">
        <v>94</v>
      </c>
      <c r="B15" s="97"/>
      <c r="C15" s="97"/>
      <c r="D15" s="97"/>
      <c r="E15" s="97"/>
      <c r="F15" s="97"/>
      <c r="G15" s="97"/>
      <c r="H15" s="94">
        <f>SUM(H12:H13)</f>
        <v>95326.04</v>
      </c>
      <c r="I15" s="95"/>
      <c r="J15" s="76"/>
      <c r="K15" s="77"/>
    </row>
    <row r="16" spans="1:11" ht="31.5" customHeight="1" x14ac:dyDescent="0.25">
      <c r="A16" s="98" t="s">
        <v>95</v>
      </c>
      <c r="B16" s="98"/>
      <c r="C16" s="98"/>
      <c r="D16" s="98"/>
      <c r="E16" s="98"/>
      <c r="F16" s="98"/>
      <c r="G16" s="98"/>
      <c r="H16" s="92">
        <f>SUM(I12:I13)</f>
        <v>1143912.48</v>
      </c>
      <c r="I16" s="93"/>
    </row>
    <row r="18" spans="3:7" ht="34.5" customHeight="1" x14ac:dyDescent="0.25">
      <c r="C18" s="80">
        <f>SUM('1:2'!I126)</f>
        <v>10701.9</v>
      </c>
      <c r="D18" s="80"/>
      <c r="E18" s="80"/>
      <c r="F18" s="80"/>
      <c r="G18" s="80"/>
    </row>
  </sheetData>
  <dataConsolidate/>
  <mergeCells count="10">
    <mergeCell ref="J8:K8"/>
    <mergeCell ref="C18:G18"/>
    <mergeCell ref="A14:D14"/>
    <mergeCell ref="A3:I3"/>
    <mergeCell ref="A8:I10"/>
    <mergeCell ref="H16:I16"/>
    <mergeCell ref="H15:I15"/>
    <mergeCell ref="A12:A13"/>
    <mergeCell ref="A15:G15"/>
    <mergeCell ref="A16:G16"/>
  </mergeCells>
  <printOptions horizontalCentered="1"/>
  <pageMargins left="0.19685039370078741" right="0.19685039370078741" top="0.6692913385826772" bottom="0.47244094488188981" header="0.78740157480314965" footer="0.78740157480314965"/>
  <pageSetup paperSize="9" scale="61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803C-D705-4EF1-9C86-33B69240FA29}">
  <sheetPr codeName="Planilha4">
    <tabColor rgb="FFFFF200"/>
    <pageSetUpPr fitToPage="1"/>
  </sheetPr>
  <dimension ref="A1:XFC1048576"/>
  <sheetViews>
    <sheetView showGridLines="0" view="pageBreakPreview" zoomScale="80" zoomScaleNormal="90" zoomScaleSheetLayoutView="80" workbookViewId="0">
      <selection sqref="A1:I3"/>
    </sheetView>
  </sheetViews>
  <sheetFormatPr defaultColWidth="9.109375" defaultRowHeight="13.2" x14ac:dyDescent="0.25"/>
  <cols>
    <col min="1" max="1" width="10" style="16" customWidth="1"/>
    <col min="2" max="2" width="9.109375" style="16" customWidth="1"/>
    <col min="3" max="3" width="15" style="16" customWidth="1"/>
    <col min="4" max="4" width="9.109375" style="16" customWidth="1"/>
    <col min="5" max="5" width="10.88671875" style="16" customWidth="1"/>
    <col min="6" max="6" width="9.109375" style="16" customWidth="1"/>
    <col min="7" max="7" width="13.44140625" style="16" customWidth="1"/>
    <col min="8" max="8" width="9.33203125" style="16" bestFit="1" customWidth="1"/>
    <col min="9" max="9" width="15.44140625" style="16" customWidth="1"/>
    <col min="10" max="10" width="27.6640625" style="16" customWidth="1"/>
    <col min="11" max="12" width="9.109375" style="16" customWidth="1"/>
    <col min="13" max="13" width="9.5546875" style="16" customWidth="1"/>
    <col min="14" max="15" width="9.109375" style="16" customWidth="1"/>
    <col min="16" max="16" width="21.6640625" style="16" customWidth="1"/>
    <col min="17" max="22" width="13.33203125" style="16" customWidth="1"/>
    <col min="23" max="23" width="15.5546875" style="16" customWidth="1"/>
    <col min="24" max="1024" width="9.109375" style="16" customWidth="1"/>
    <col min="1025" max="16384" width="9.109375" style="16"/>
  </cols>
  <sheetData>
    <row r="1" spans="1:16" ht="12.75" customHeight="1" x14ac:dyDescent="0.25">
      <c r="A1" s="144" t="s">
        <v>190</v>
      </c>
      <c r="B1" s="145"/>
      <c r="C1" s="145"/>
      <c r="D1" s="145"/>
      <c r="E1" s="145"/>
      <c r="F1" s="145"/>
      <c r="G1" s="145"/>
      <c r="H1" s="145"/>
      <c r="I1" s="146"/>
      <c r="J1" s="153" t="s">
        <v>152</v>
      </c>
      <c r="K1" s="153"/>
      <c r="L1" s="153"/>
      <c r="M1" s="153"/>
      <c r="N1" s="153"/>
      <c r="O1" s="153"/>
      <c r="P1" s="153"/>
    </row>
    <row r="2" spans="1:16" ht="15" customHeight="1" x14ac:dyDescent="0.25">
      <c r="A2" s="147"/>
      <c r="B2" s="148"/>
      <c r="C2" s="148"/>
      <c r="D2" s="148"/>
      <c r="E2" s="148"/>
      <c r="F2" s="148"/>
      <c r="G2" s="148"/>
      <c r="H2" s="148"/>
      <c r="I2" s="149"/>
      <c r="J2" s="153"/>
      <c r="K2" s="153"/>
      <c r="L2" s="153"/>
      <c r="M2" s="153"/>
      <c r="N2" s="153"/>
      <c r="O2" s="153"/>
      <c r="P2" s="153"/>
    </row>
    <row r="3" spans="1:16" ht="12.75" customHeight="1" x14ac:dyDescent="0.25">
      <c r="A3" s="150"/>
      <c r="B3" s="151"/>
      <c r="C3" s="151"/>
      <c r="D3" s="151"/>
      <c r="E3" s="151"/>
      <c r="F3" s="151"/>
      <c r="G3" s="151"/>
      <c r="H3" s="151"/>
      <c r="I3" s="152"/>
      <c r="J3" s="153"/>
      <c r="K3" s="153"/>
      <c r="L3" s="153"/>
      <c r="M3" s="153"/>
      <c r="N3" s="153"/>
      <c r="O3" s="153"/>
      <c r="P3" s="153"/>
    </row>
    <row r="4" spans="1:16" ht="16.5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53"/>
      <c r="K4" s="153"/>
      <c r="L4" s="153"/>
      <c r="M4" s="153"/>
      <c r="N4" s="153"/>
      <c r="O4" s="153"/>
      <c r="P4" s="153"/>
    </row>
    <row r="5" spans="1:16" x14ac:dyDescent="0.25">
      <c r="A5" s="18" t="s">
        <v>1</v>
      </c>
      <c r="B5" s="102" t="s">
        <v>2</v>
      </c>
      <c r="C5" s="102"/>
      <c r="D5" s="102"/>
      <c r="E5" s="102"/>
      <c r="F5" s="102"/>
      <c r="G5" s="102"/>
      <c r="H5" s="137"/>
      <c r="I5" s="137"/>
      <c r="P5" s="17"/>
    </row>
    <row r="6" spans="1:16" x14ac:dyDescent="0.25">
      <c r="A6" s="18" t="s">
        <v>3</v>
      </c>
      <c r="B6" s="102" t="s">
        <v>4</v>
      </c>
      <c r="C6" s="102"/>
      <c r="D6" s="102"/>
      <c r="E6" s="102"/>
      <c r="F6" s="102"/>
      <c r="G6" s="102"/>
      <c r="H6" s="123"/>
      <c r="I6" s="123"/>
      <c r="J6" s="140"/>
      <c r="K6" s="141"/>
      <c r="L6" s="141"/>
      <c r="M6" s="141"/>
      <c r="N6" s="141"/>
      <c r="O6" s="141"/>
      <c r="P6" s="142"/>
    </row>
    <row r="7" spans="1:16" x14ac:dyDescent="0.25">
      <c r="A7" s="18" t="s">
        <v>5</v>
      </c>
      <c r="B7" s="102" t="s">
        <v>6</v>
      </c>
      <c r="C7" s="102"/>
      <c r="D7" s="102"/>
      <c r="E7" s="102"/>
      <c r="F7" s="102"/>
      <c r="G7" s="102"/>
      <c r="H7" s="123">
        <v>2023</v>
      </c>
      <c r="I7" s="123"/>
      <c r="J7" s="140" t="s">
        <v>116</v>
      </c>
      <c r="K7" s="141"/>
      <c r="L7" s="141"/>
      <c r="M7" s="141"/>
      <c r="N7" s="141"/>
      <c r="O7" s="141"/>
      <c r="P7" s="142"/>
    </row>
    <row r="8" spans="1:16" x14ac:dyDescent="0.25">
      <c r="A8" s="18" t="s">
        <v>7</v>
      </c>
      <c r="B8" s="102" t="s">
        <v>113</v>
      </c>
      <c r="C8" s="102"/>
      <c r="D8" s="102"/>
      <c r="E8" s="102"/>
      <c r="F8" s="102"/>
      <c r="G8" s="102"/>
      <c r="H8" s="143" t="s">
        <v>186</v>
      </c>
      <c r="I8" s="143"/>
      <c r="J8" s="140" t="s">
        <v>153</v>
      </c>
      <c r="K8" s="141"/>
      <c r="L8" s="141"/>
      <c r="M8" s="141"/>
      <c r="N8" s="141"/>
      <c r="O8" s="141"/>
      <c r="P8" s="142"/>
    </row>
    <row r="9" spans="1:16" x14ac:dyDescent="0.25">
      <c r="A9" s="18" t="s">
        <v>27</v>
      </c>
      <c r="B9" s="102" t="s">
        <v>8</v>
      </c>
      <c r="C9" s="102"/>
      <c r="D9" s="102"/>
      <c r="E9" s="102"/>
      <c r="F9" s="102"/>
      <c r="G9" s="102"/>
      <c r="H9" s="123">
        <v>12</v>
      </c>
      <c r="I9" s="123"/>
      <c r="J9" s="26"/>
      <c r="K9" s="27"/>
      <c r="L9" s="27"/>
      <c r="M9" s="27"/>
      <c r="N9" s="27"/>
      <c r="O9" s="27"/>
      <c r="P9" s="28"/>
    </row>
    <row r="10" spans="1:16" x14ac:dyDescent="0.25">
      <c r="A10" s="62"/>
      <c r="B10" s="19"/>
      <c r="C10" s="19"/>
      <c r="D10" s="19"/>
      <c r="E10" s="19"/>
      <c r="F10" s="19"/>
      <c r="G10" s="19"/>
      <c r="H10" s="62"/>
      <c r="I10" s="62"/>
    </row>
    <row r="11" spans="1:16" x14ac:dyDescent="0.25">
      <c r="A11" s="106" t="s">
        <v>9</v>
      </c>
      <c r="B11" s="106"/>
      <c r="C11" s="106"/>
      <c r="D11" s="106"/>
      <c r="E11" s="106"/>
      <c r="F11" s="106"/>
      <c r="G11" s="106"/>
      <c r="H11" s="106"/>
      <c r="I11" s="106"/>
      <c r="J11" s="133" t="s">
        <v>9</v>
      </c>
      <c r="K11" s="134"/>
      <c r="L11" s="134"/>
      <c r="M11" s="134"/>
      <c r="N11" s="134"/>
      <c r="O11" s="134"/>
      <c r="P11" s="135"/>
    </row>
    <row r="12" spans="1:16" x14ac:dyDescent="0.25">
      <c r="A12" s="123" t="s">
        <v>10</v>
      </c>
      <c r="B12" s="123"/>
      <c r="C12" s="123" t="s">
        <v>11</v>
      </c>
      <c r="D12" s="123"/>
      <c r="E12" s="123" t="s">
        <v>12</v>
      </c>
      <c r="F12" s="123"/>
      <c r="G12" s="123"/>
      <c r="H12" s="123"/>
      <c r="I12" s="123"/>
      <c r="P12" s="17"/>
    </row>
    <row r="13" spans="1:16" x14ac:dyDescent="0.25">
      <c r="A13" s="123"/>
      <c r="B13" s="123"/>
      <c r="C13" s="123" t="s">
        <v>114</v>
      </c>
      <c r="D13" s="123"/>
      <c r="E13" s="139">
        <v>1</v>
      </c>
      <c r="F13" s="139"/>
      <c r="G13" s="139"/>
      <c r="H13" s="139"/>
      <c r="I13" s="139"/>
      <c r="J13" s="26"/>
      <c r="K13" s="27"/>
      <c r="L13" s="27"/>
      <c r="M13" s="27"/>
      <c r="N13" s="27"/>
      <c r="O13" s="27"/>
      <c r="P13" s="28"/>
    </row>
    <row r="14" spans="1:16" x14ac:dyDescent="0.25">
      <c r="A14" s="62"/>
      <c r="B14" s="19"/>
      <c r="C14" s="19"/>
      <c r="D14" s="19"/>
      <c r="E14" s="19"/>
      <c r="F14" s="19"/>
      <c r="G14" s="19"/>
      <c r="H14" s="62"/>
      <c r="I14" s="62"/>
    </row>
    <row r="15" spans="1:16" x14ac:dyDescent="0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33" t="s">
        <v>13</v>
      </c>
      <c r="K15" s="134"/>
      <c r="L15" s="134"/>
      <c r="M15" s="134"/>
      <c r="N15" s="134"/>
      <c r="O15" s="134"/>
      <c r="P15" s="135"/>
    </row>
    <row r="16" spans="1:16" x14ac:dyDescent="0.25">
      <c r="A16" s="18" t="s">
        <v>1</v>
      </c>
      <c r="B16" s="102" t="s">
        <v>14</v>
      </c>
      <c r="C16" s="102"/>
      <c r="D16" s="102"/>
      <c r="E16" s="102"/>
      <c r="F16" s="102"/>
      <c r="G16" s="102"/>
      <c r="H16" s="123">
        <f>A13</f>
        <v>0</v>
      </c>
      <c r="I16" s="123"/>
      <c r="P16" s="17"/>
    </row>
    <row r="17" spans="1:17" x14ac:dyDescent="0.25">
      <c r="A17" s="18" t="s">
        <v>3</v>
      </c>
      <c r="B17" s="102" t="s">
        <v>15</v>
      </c>
      <c r="C17" s="102"/>
      <c r="D17" s="102"/>
      <c r="E17" s="102"/>
      <c r="F17" s="102"/>
      <c r="G17" s="102"/>
      <c r="H17" s="123" t="s">
        <v>191</v>
      </c>
      <c r="I17" s="123"/>
      <c r="P17" s="17"/>
    </row>
    <row r="18" spans="1:17" x14ac:dyDescent="0.25">
      <c r="A18" s="18" t="s">
        <v>5</v>
      </c>
      <c r="B18" s="102" t="s">
        <v>16</v>
      </c>
      <c r="C18" s="102"/>
      <c r="D18" s="102"/>
      <c r="E18" s="102"/>
      <c r="F18" s="102"/>
      <c r="G18" s="102"/>
      <c r="H18" s="138">
        <v>1892</v>
      </c>
      <c r="I18" s="138"/>
      <c r="P18" s="17"/>
    </row>
    <row r="19" spans="1:17" x14ac:dyDescent="0.25">
      <c r="A19" s="18" t="s">
        <v>7</v>
      </c>
      <c r="B19" s="102" t="s">
        <v>17</v>
      </c>
      <c r="C19" s="102"/>
      <c r="D19" s="102"/>
      <c r="E19" s="102"/>
      <c r="F19" s="102"/>
      <c r="G19" s="102"/>
      <c r="H19" s="123"/>
      <c r="I19" s="123"/>
      <c r="P19" s="17"/>
    </row>
    <row r="20" spans="1:17" x14ac:dyDescent="0.25">
      <c r="A20" s="18" t="s">
        <v>27</v>
      </c>
      <c r="B20" s="102" t="s">
        <v>18</v>
      </c>
      <c r="C20" s="102"/>
      <c r="D20" s="102"/>
      <c r="E20" s="102"/>
      <c r="F20" s="102"/>
      <c r="G20" s="102"/>
      <c r="H20" s="137"/>
      <c r="I20" s="137"/>
      <c r="J20" s="26"/>
      <c r="K20" s="27"/>
      <c r="L20" s="27"/>
      <c r="M20" s="27"/>
      <c r="N20" s="27"/>
      <c r="O20" s="27"/>
      <c r="P20" s="28"/>
    </row>
    <row r="21" spans="1:17" x14ac:dyDescent="0.25">
      <c r="A21" s="99"/>
      <c r="B21" s="99"/>
      <c r="C21" s="99"/>
      <c r="D21" s="99"/>
      <c r="E21" s="99"/>
      <c r="F21" s="99"/>
      <c r="G21" s="99"/>
      <c r="H21" s="99"/>
      <c r="I21" s="99"/>
      <c r="P21" s="27"/>
    </row>
    <row r="22" spans="1:17" x14ac:dyDescent="0.25">
      <c r="A22" s="106" t="s">
        <v>19</v>
      </c>
      <c r="B22" s="106"/>
      <c r="C22" s="106"/>
      <c r="D22" s="106"/>
      <c r="E22" s="106"/>
      <c r="F22" s="106"/>
      <c r="G22" s="106"/>
      <c r="H22" s="106"/>
      <c r="I22" s="106"/>
      <c r="J22" s="106" t="s">
        <v>19</v>
      </c>
      <c r="K22" s="106"/>
      <c r="L22" s="106"/>
      <c r="M22" s="106"/>
      <c r="N22" s="106"/>
      <c r="O22" s="106"/>
      <c r="P22" s="106"/>
    </row>
    <row r="23" spans="1:17" ht="15.6" x14ac:dyDescent="0.25">
      <c r="A23" s="103" t="s">
        <v>20</v>
      </c>
      <c r="B23" s="104"/>
      <c r="C23" s="104"/>
      <c r="D23" s="104"/>
      <c r="E23" s="104"/>
      <c r="F23" s="104"/>
      <c r="G23" s="105"/>
      <c r="H23" s="57" t="s">
        <v>21</v>
      </c>
      <c r="I23" s="57" t="s">
        <v>22</v>
      </c>
      <c r="J23" s="20" t="s">
        <v>181</v>
      </c>
      <c r="P23" s="17"/>
    </row>
    <row r="24" spans="1:17" ht="15.6" x14ac:dyDescent="0.25">
      <c r="A24" s="3" t="s">
        <v>1</v>
      </c>
      <c r="B24" s="102" t="s">
        <v>23</v>
      </c>
      <c r="C24" s="102"/>
      <c r="D24" s="102"/>
      <c r="E24" s="102"/>
      <c r="F24" s="102"/>
      <c r="G24" s="102"/>
      <c r="H24" s="60"/>
      <c r="I24" s="21">
        <f>H18</f>
        <v>1892</v>
      </c>
      <c r="J24" s="22" t="s">
        <v>151</v>
      </c>
      <c r="P24" s="17"/>
    </row>
    <row r="25" spans="1:17" x14ac:dyDescent="0.25">
      <c r="A25" s="3" t="s">
        <v>3</v>
      </c>
      <c r="B25" s="102" t="s">
        <v>24</v>
      </c>
      <c r="C25" s="102"/>
      <c r="D25" s="102"/>
      <c r="E25" s="102"/>
      <c r="F25" s="102"/>
      <c r="G25" s="102"/>
      <c r="H25" s="23"/>
      <c r="I25" s="24">
        <v>0</v>
      </c>
      <c r="P25" s="17"/>
    </row>
    <row r="26" spans="1:17" x14ac:dyDescent="0.25">
      <c r="A26" s="3" t="s">
        <v>5</v>
      </c>
      <c r="B26" s="102" t="s">
        <v>25</v>
      </c>
      <c r="C26" s="102"/>
      <c r="D26" s="102"/>
      <c r="E26" s="102"/>
      <c r="F26" s="102"/>
      <c r="G26" s="102"/>
      <c r="H26" s="23">
        <v>0</v>
      </c>
      <c r="I26" s="24">
        <v>0</v>
      </c>
      <c r="P26" s="17"/>
    </row>
    <row r="27" spans="1:17" x14ac:dyDescent="0.25">
      <c r="A27" s="3" t="s">
        <v>7</v>
      </c>
      <c r="B27" s="102" t="s">
        <v>26</v>
      </c>
      <c r="C27" s="102"/>
      <c r="D27" s="102"/>
      <c r="E27" s="102"/>
      <c r="F27" s="102"/>
      <c r="G27" s="102"/>
      <c r="H27" s="23"/>
      <c r="I27" s="24">
        <v>0</v>
      </c>
      <c r="P27" s="17"/>
    </row>
    <row r="28" spans="1:17" ht="15" x14ac:dyDescent="0.25">
      <c r="A28" s="3" t="s">
        <v>27</v>
      </c>
      <c r="B28" s="102" t="s">
        <v>28</v>
      </c>
      <c r="C28" s="102"/>
      <c r="D28" s="102"/>
      <c r="E28" s="102"/>
      <c r="F28" s="102"/>
      <c r="G28" s="102"/>
      <c r="H28" s="23"/>
      <c r="I28" s="24">
        <v>0</v>
      </c>
      <c r="P28" s="17"/>
      <c r="Q28" s="22"/>
    </row>
    <row r="29" spans="1:17" ht="15" x14ac:dyDescent="0.25">
      <c r="A29" s="3" t="s">
        <v>29</v>
      </c>
      <c r="B29" s="102" t="s">
        <v>30</v>
      </c>
      <c r="C29" s="102"/>
      <c r="D29" s="102"/>
      <c r="E29" s="102"/>
      <c r="F29" s="102"/>
      <c r="G29" s="102"/>
      <c r="H29" s="23"/>
      <c r="I29" s="24">
        <v>0</v>
      </c>
      <c r="P29" s="17"/>
      <c r="Q29" s="22"/>
    </row>
    <row r="30" spans="1:17" x14ac:dyDescent="0.25">
      <c r="A30" s="3" t="s">
        <v>31</v>
      </c>
      <c r="B30" s="102" t="s">
        <v>32</v>
      </c>
      <c r="C30" s="102"/>
      <c r="D30" s="102"/>
      <c r="E30" s="102"/>
      <c r="F30" s="102"/>
      <c r="G30" s="102"/>
      <c r="H30" s="23"/>
      <c r="I30" s="24">
        <v>0</v>
      </c>
      <c r="P30" s="17"/>
    </row>
    <row r="31" spans="1:17" x14ac:dyDescent="0.25">
      <c r="A31" s="106" t="s">
        <v>33</v>
      </c>
      <c r="B31" s="106"/>
      <c r="C31" s="106"/>
      <c r="D31" s="106"/>
      <c r="E31" s="106"/>
      <c r="F31" s="106"/>
      <c r="G31" s="106"/>
      <c r="H31" s="106"/>
      <c r="I31" s="25">
        <f>SUM(I24:I30)</f>
        <v>1892</v>
      </c>
      <c r="J31" s="26"/>
      <c r="K31" s="27"/>
      <c r="L31" s="27"/>
      <c r="M31" s="27"/>
      <c r="N31" s="27"/>
      <c r="O31" s="27"/>
      <c r="P31" s="28"/>
    </row>
    <row r="32" spans="1:17" x14ac:dyDescent="0.25">
      <c r="A32" s="14"/>
      <c r="B32" s="14"/>
      <c r="C32" s="14"/>
      <c r="D32" s="14"/>
      <c r="E32" s="14"/>
      <c r="F32" s="14"/>
      <c r="G32" s="14"/>
      <c r="H32" s="14"/>
      <c r="I32" s="29"/>
      <c r="P32" s="27"/>
    </row>
    <row r="33" spans="1:23" x14ac:dyDescent="0.25">
      <c r="A33" s="136" t="s">
        <v>34</v>
      </c>
      <c r="B33" s="136"/>
      <c r="C33" s="136"/>
      <c r="D33" s="136"/>
      <c r="E33" s="136"/>
      <c r="F33" s="136"/>
      <c r="G33" s="136"/>
      <c r="H33" s="136"/>
      <c r="I33" s="136"/>
      <c r="J33" s="106" t="s">
        <v>35</v>
      </c>
      <c r="K33" s="106"/>
      <c r="L33" s="106"/>
      <c r="M33" s="106"/>
      <c r="N33" s="106"/>
      <c r="O33" s="106"/>
      <c r="P33" s="106"/>
      <c r="Q33" s="106" t="s">
        <v>35</v>
      </c>
      <c r="R33" s="106"/>
      <c r="S33" s="106"/>
      <c r="T33" s="106"/>
      <c r="U33" s="106"/>
      <c r="V33" s="106"/>
      <c r="W33" s="106"/>
    </row>
    <row r="34" spans="1:23" ht="15.6" x14ac:dyDescent="0.25">
      <c r="A34" s="106" t="s">
        <v>35</v>
      </c>
      <c r="B34" s="106"/>
      <c r="C34" s="106"/>
      <c r="D34" s="106"/>
      <c r="E34" s="106"/>
      <c r="F34" s="106"/>
      <c r="G34" s="106"/>
      <c r="H34" s="57" t="s">
        <v>21</v>
      </c>
      <c r="I34" s="57" t="s">
        <v>22</v>
      </c>
      <c r="J34" s="20" t="s">
        <v>145</v>
      </c>
      <c r="K34" s="30"/>
      <c r="L34" s="30"/>
      <c r="M34" s="30"/>
      <c r="N34" s="30"/>
      <c r="O34" s="30"/>
      <c r="P34" s="31"/>
      <c r="Q34" s="22" t="s">
        <v>175</v>
      </c>
      <c r="W34" s="17"/>
    </row>
    <row r="35" spans="1:23" ht="15" x14ac:dyDescent="0.25">
      <c r="A35" s="3" t="s">
        <v>1</v>
      </c>
      <c r="B35" s="102" t="s">
        <v>162</v>
      </c>
      <c r="C35" s="102"/>
      <c r="D35" s="102"/>
      <c r="E35" s="102"/>
      <c r="F35" s="102"/>
      <c r="G35" s="102"/>
      <c r="H35" s="68">
        <v>8.3299999999999999E-2</v>
      </c>
      <c r="I35" s="24">
        <f>$I$31*H35</f>
        <v>157.6036</v>
      </c>
      <c r="J35" s="22" t="s">
        <v>146</v>
      </c>
      <c r="P35" s="17"/>
      <c r="Q35" s="22" t="s">
        <v>176</v>
      </c>
      <c r="W35" s="17"/>
    </row>
    <row r="36" spans="1:23" ht="15" x14ac:dyDescent="0.25">
      <c r="A36" s="3" t="s">
        <v>3</v>
      </c>
      <c r="B36" s="102" t="s">
        <v>185</v>
      </c>
      <c r="C36" s="102"/>
      <c r="D36" s="102"/>
      <c r="E36" s="102"/>
      <c r="F36" s="102"/>
      <c r="G36" s="102"/>
      <c r="H36" s="69">
        <v>0.11</v>
      </c>
      <c r="I36" s="24">
        <f t="shared" ref="I36:I37" si="0">$I$31*H36</f>
        <v>208.12</v>
      </c>
      <c r="J36" s="22" t="s">
        <v>147</v>
      </c>
      <c r="P36" s="17"/>
      <c r="Q36" s="47" t="s">
        <v>177</v>
      </c>
      <c r="W36" s="17"/>
    </row>
    <row r="37" spans="1:23" ht="15.6" x14ac:dyDescent="0.25">
      <c r="A37" s="3" t="s">
        <v>5</v>
      </c>
      <c r="B37" s="102"/>
      <c r="C37" s="102"/>
      <c r="D37" s="102"/>
      <c r="E37" s="102"/>
      <c r="F37" s="102"/>
      <c r="G37" s="102"/>
      <c r="H37" s="69">
        <v>0</v>
      </c>
      <c r="I37" s="24">
        <f t="shared" si="0"/>
        <v>0</v>
      </c>
      <c r="J37" s="22" t="s">
        <v>148</v>
      </c>
      <c r="P37" s="17"/>
      <c r="Q37" s="22" t="s">
        <v>178</v>
      </c>
      <c r="W37" s="17"/>
    </row>
    <row r="38" spans="1:23" ht="15" x14ac:dyDescent="0.25">
      <c r="A38" s="133" t="s">
        <v>117</v>
      </c>
      <c r="B38" s="134"/>
      <c r="C38" s="134"/>
      <c r="D38" s="134"/>
      <c r="E38" s="134"/>
      <c r="F38" s="134"/>
      <c r="G38" s="135"/>
      <c r="H38" s="48">
        <f>SUM(H35:H37)</f>
        <v>0.1933</v>
      </c>
      <c r="I38" s="49">
        <f>SUM(I35:I37)</f>
        <v>365.72360000000003</v>
      </c>
      <c r="J38" s="22" t="s">
        <v>149</v>
      </c>
      <c r="P38" s="17"/>
      <c r="Q38" s="22" t="s">
        <v>179</v>
      </c>
      <c r="W38" s="17"/>
    </row>
    <row r="39" spans="1:23" ht="15.6" x14ac:dyDescent="0.25">
      <c r="A39" s="3" t="s">
        <v>7</v>
      </c>
      <c r="B39" s="102" t="s">
        <v>118</v>
      </c>
      <c r="C39" s="102"/>
      <c r="D39" s="102"/>
      <c r="E39" s="102"/>
      <c r="F39" s="102"/>
      <c r="G39" s="102"/>
      <c r="H39" s="68">
        <f>H51*H38</f>
        <v>7.3067400000000005E-2</v>
      </c>
      <c r="I39" s="24">
        <f>$I$31*H39</f>
        <v>138.2435208</v>
      </c>
      <c r="J39" s="47" t="s">
        <v>174</v>
      </c>
      <c r="P39" s="17"/>
      <c r="Q39" s="22" t="s">
        <v>180</v>
      </c>
      <c r="W39" s="17"/>
    </row>
    <row r="40" spans="1:23" ht="15.6" x14ac:dyDescent="0.25">
      <c r="A40" s="106" t="s">
        <v>36</v>
      </c>
      <c r="B40" s="106"/>
      <c r="C40" s="106"/>
      <c r="D40" s="106"/>
      <c r="E40" s="106"/>
      <c r="F40" s="106"/>
      <c r="G40" s="106"/>
      <c r="H40" s="34">
        <f>H38+H39</f>
        <v>0.26636740000000003</v>
      </c>
      <c r="I40" s="35">
        <f>I38+I39</f>
        <v>503.96712080000003</v>
      </c>
      <c r="J40" s="36" t="s">
        <v>150</v>
      </c>
      <c r="K40" s="27"/>
      <c r="L40" s="27"/>
      <c r="M40" s="27"/>
      <c r="N40" s="27"/>
      <c r="O40" s="27"/>
      <c r="P40" s="28"/>
      <c r="Q40" s="56" t="s">
        <v>124</v>
      </c>
      <c r="R40" s="27"/>
      <c r="S40" s="27"/>
      <c r="T40" s="27"/>
      <c r="U40" s="27"/>
      <c r="V40" s="27"/>
      <c r="W40" s="28"/>
    </row>
    <row r="41" spans="1:23" ht="15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47"/>
      <c r="P41" s="59"/>
    </row>
    <row r="42" spans="1:23" x14ac:dyDescent="0.25">
      <c r="A42" s="106" t="s">
        <v>37</v>
      </c>
      <c r="B42" s="106"/>
      <c r="C42" s="106"/>
      <c r="D42" s="106"/>
      <c r="E42" s="106"/>
      <c r="F42" s="106"/>
      <c r="G42" s="106"/>
      <c r="H42" s="57" t="s">
        <v>21</v>
      </c>
      <c r="I42" s="57" t="s">
        <v>22</v>
      </c>
      <c r="J42" s="106" t="s">
        <v>37</v>
      </c>
      <c r="K42" s="106"/>
      <c r="L42" s="106"/>
      <c r="M42" s="106"/>
      <c r="N42" s="106"/>
      <c r="O42" s="106"/>
      <c r="P42" s="106"/>
    </row>
    <row r="43" spans="1:23" ht="15.6" x14ac:dyDescent="0.25">
      <c r="A43" s="3" t="s">
        <v>1</v>
      </c>
      <c r="B43" s="102" t="s">
        <v>38</v>
      </c>
      <c r="C43" s="102"/>
      <c r="D43" s="102"/>
      <c r="E43" s="102"/>
      <c r="F43" s="102"/>
      <c r="G43" s="102"/>
      <c r="H43" s="32">
        <v>0.2</v>
      </c>
      <c r="I43" s="24">
        <f t="shared" ref="I43:I50" si="1">H43*($I$31)</f>
        <v>378.40000000000003</v>
      </c>
      <c r="J43" s="20" t="s">
        <v>143</v>
      </c>
      <c r="K43" s="30"/>
      <c r="L43" s="30"/>
      <c r="M43" s="30"/>
      <c r="N43" s="30"/>
      <c r="O43" s="30"/>
      <c r="P43" s="31"/>
    </row>
    <row r="44" spans="1:23" ht="15" x14ac:dyDescent="0.25">
      <c r="A44" s="3" t="s">
        <v>3</v>
      </c>
      <c r="B44" s="102" t="s">
        <v>98</v>
      </c>
      <c r="C44" s="102"/>
      <c r="D44" s="102"/>
      <c r="E44" s="102"/>
      <c r="F44" s="102"/>
      <c r="G44" s="102"/>
      <c r="H44" s="32">
        <v>2.5000000000000001E-2</v>
      </c>
      <c r="I44" s="24">
        <f t="shared" si="1"/>
        <v>47.300000000000004</v>
      </c>
      <c r="J44" s="22" t="s">
        <v>142</v>
      </c>
      <c r="P44" s="17"/>
    </row>
    <row r="45" spans="1:23" ht="15.6" x14ac:dyDescent="0.25">
      <c r="A45" s="3" t="s">
        <v>5</v>
      </c>
      <c r="B45" s="102" t="s">
        <v>99</v>
      </c>
      <c r="C45" s="102"/>
      <c r="D45" s="102"/>
      <c r="E45" s="102"/>
      <c r="F45" s="102"/>
      <c r="G45" s="102"/>
      <c r="H45" s="32">
        <v>0.04</v>
      </c>
      <c r="I45" s="24">
        <f t="shared" si="1"/>
        <v>75.680000000000007</v>
      </c>
      <c r="J45" s="22" t="s">
        <v>169</v>
      </c>
      <c r="P45" s="17"/>
    </row>
    <row r="46" spans="1:23" ht="15" x14ac:dyDescent="0.25">
      <c r="A46" s="3" t="s">
        <v>7</v>
      </c>
      <c r="B46" s="102" t="s">
        <v>163</v>
      </c>
      <c r="C46" s="102"/>
      <c r="D46" s="102"/>
      <c r="E46" s="102"/>
      <c r="F46" s="102"/>
      <c r="G46" s="102"/>
      <c r="H46" s="32">
        <v>1.4999999999999999E-2</v>
      </c>
      <c r="I46" s="24">
        <f t="shared" si="1"/>
        <v>28.38</v>
      </c>
      <c r="J46" s="22" t="s">
        <v>144</v>
      </c>
      <c r="P46" s="17"/>
    </row>
    <row r="47" spans="1:23" ht="15" x14ac:dyDescent="0.25">
      <c r="A47" s="3" t="s">
        <v>27</v>
      </c>
      <c r="B47" s="102" t="s">
        <v>164</v>
      </c>
      <c r="C47" s="102"/>
      <c r="D47" s="102"/>
      <c r="E47" s="102"/>
      <c r="F47" s="102"/>
      <c r="G47" s="102"/>
      <c r="H47" s="32">
        <v>0.01</v>
      </c>
      <c r="I47" s="24">
        <f t="shared" si="1"/>
        <v>18.920000000000002</v>
      </c>
      <c r="J47" s="22" t="s">
        <v>170</v>
      </c>
      <c r="P47" s="17"/>
    </row>
    <row r="48" spans="1:23" ht="15.6" x14ac:dyDescent="0.25">
      <c r="A48" s="3" t="s">
        <v>29</v>
      </c>
      <c r="B48" s="102" t="s">
        <v>100</v>
      </c>
      <c r="C48" s="102"/>
      <c r="D48" s="102"/>
      <c r="E48" s="102"/>
      <c r="F48" s="102"/>
      <c r="G48" s="102"/>
      <c r="H48" s="32">
        <v>6.0000000000000001E-3</v>
      </c>
      <c r="I48" s="24">
        <f t="shared" si="1"/>
        <v>11.352</v>
      </c>
      <c r="J48" s="22" t="s">
        <v>124</v>
      </c>
      <c r="P48" s="17"/>
    </row>
    <row r="49" spans="1:16" ht="15" x14ac:dyDescent="0.25">
      <c r="A49" s="3" t="s">
        <v>31</v>
      </c>
      <c r="B49" s="102" t="s">
        <v>101</v>
      </c>
      <c r="C49" s="102"/>
      <c r="D49" s="102"/>
      <c r="E49" s="102"/>
      <c r="F49" s="102"/>
      <c r="G49" s="102"/>
      <c r="H49" s="32">
        <v>2E-3</v>
      </c>
      <c r="I49" s="24">
        <f t="shared" si="1"/>
        <v>3.7840000000000003</v>
      </c>
      <c r="J49" s="22"/>
      <c r="P49" s="17"/>
    </row>
    <row r="50" spans="1:16" ht="15" x14ac:dyDescent="0.25">
      <c r="A50" s="3" t="s">
        <v>39</v>
      </c>
      <c r="B50" s="102" t="s">
        <v>102</v>
      </c>
      <c r="C50" s="102"/>
      <c r="D50" s="102"/>
      <c r="E50" s="102"/>
      <c r="F50" s="102"/>
      <c r="G50" s="102"/>
      <c r="H50" s="32">
        <v>0.08</v>
      </c>
      <c r="I50" s="24">
        <f t="shared" si="1"/>
        <v>151.36000000000001</v>
      </c>
      <c r="J50" s="22"/>
      <c r="P50" s="17"/>
    </row>
    <row r="51" spans="1:16" x14ac:dyDescent="0.25">
      <c r="A51" s="106" t="s">
        <v>40</v>
      </c>
      <c r="B51" s="106"/>
      <c r="C51" s="106"/>
      <c r="D51" s="106"/>
      <c r="E51" s="106"/>
      <c r="F51" s="106"/>
      <c r="G51" s="106"/>
      <c r="H51" s="34">
        <f>SUM(H43:H50)</f>
        <v>0.37800000000000006</v>
      </c>
      <c r="I51" s="39">
        <f>SUM(I43:I50)</f>
        <v>715.17600000000004</v>
      </c>
      <c r="J51" s="26"/>
      <c r="K51" s="27"/>
      <c r="L51" s="27"/>
      <c r="M51" s="27"/>
      <c r="N51" s="27"/>
      <c r="O51" s="27"/>
      <c r="P51" s="28"/>
    </row>
    <row r="52" spans="1:16" x14ac:dyDescent="0.25">
      <c r="A52" s="117"/>
      <c r="B52" s="130"/>
      <c r="C52" s="130"/>
      <c r="D52" s="130"/>
      <c r="E52" s="130"/>
      <c r="F52" s="130"/>
      <c r="G52" s="130"/>
      <c r="H52" s="130"/>
      <c r="I52" s="130"/>
    </row>
    <row r="53" spans="1:16" x14ac:dyDescent="0.25">
      <c r="A53" s="107" t="s">
        <v>41</v>
      </c>
      <c r="B53" s="107"/>
      <c r="C53" s="107"/>
      <c r="D53" s="107"/>
      <c r="E53" s="107"/>
      <c r="F53" s="107"/>
      <c r="G53" s="107"/>
      <c r="H53" s="38" t="s">
        <v>112</v>
      </c>
      <c r="I53" s="58" t="s">
        <v>22</v>
      </c>
      <c r="J53" s="107" t="s">
        <v>41</v>
      </c>
      <c r="K53" s="107"/>
      <c r="L53" s="107"/>
      <c r="M53" s="107"/>
      <c r="N53" s="107"/>
      <c r="O53" s="107"/>
      <c r="P53" s="107"/>
    </row>
    <row r="54" spans="1:16" ht="15.6" x14ac:dyDescent="0.25">
      <c r="A54" s="3" t="s">
        <v>1</v>
      </c>
      <c r="B54" s="127" t="s">
        <v>192</v>
      </c>
      <c r="C54" s="128"/>
      <c r="D54" s="128"/>
      <c r="E54" s="128"/>
      <c r="F54" s="128"/>
      <c r="G54" s="129"/>
      <c r="H54" s="15">
        <v>36</v>
      </c>
      <c r="I54" s="4">
        <v>36</v>
      </c>
      <c r="J54" s="20" t="s">
        <v>139</v>
      </c>
      <c r="K54" s="30"/>
      <c r="L54" s="30"/>
      <c r="M54" s="30"/>
      <c r="N54" s="30"/>
      <c r="O54" s="30"/>
      <c r="P54" s="31"/>
    </row>
    <row r="55" spans="1:16" ht="15" x14ac:dyDescent="0.25">
      <c r="A55" s="3" t="s">
        <v>3</v>
      </c>
      <c r="B55" s="66" t="s">
        <v>165</v>
      </c>
      <c r="C55" s="59"/>
      <c r="D55" s="59"/>
      <c r="E55" s="59"/>
      <c r="F55" s="59"/>
      <c r="G55" s="67"/>
      <c r="H55" s="15">
        <v>22</v>
      </c>
      <c r="I55" s="4">
        <v>441.2</v>
      </c>
      <c r="J55" s="22" t="s">
        <v>138</v>
      </c>
      <c r="P55" s="17"/>
    </row>
    <row r="56" spans="1:16" ht="15.75" customHeight="1" x14ac:dyDescent="0.25">
      <c r="A56" s="3" t="s">
        <v>5</v>
      </c>
      <c r="B56" s="131" t="s">
        <v>187</v>
      </c>
      <c r="C56" s="131"/>
      <c r="D56" s="131"/>
      <c r="E56" s="131"/>
      <c r="F56" s="131"/>
      <c r="G56" s="131"/>
      <c r="H56" s="15">
        <v>75.5</v>
      </c>
      <c r="I56" s="4">
        <f>H56</f>
        <v>75.5</v>
      </c>
      <c r="J56" s="22" t="s">
        <v>140</v>
      </c>
      <c r="P56" s="17"/>
    </row>
    <row r="57" spans="1:16" ht="15" customHeight="1" x14ac:dyDescent="0.25">
      <c r="A57" s="3" t="s">
        <v>7</v>
      </c>
      <c r="B57" s="131" t="s">
        <v>183</v>
      </c>
      <c r="C57" s="131"/>
      <c r="D57" s="131"/>
      <c r="E57" s="131"/>
      <c r="F57" s="131"/>
      <c r="G57" s="131"/>
      <c r="H57" s="15">
        <v>25</v>
      </c>
      <c r="I57" s="4">
        <f>H57</f>
        <v>25</v>
      </c>
      <c r="J57" s="22" t="s">
        <v>141</v>
      </c>
      <c r="P57" s="17"/>
    </row>
    <row r="58" spans="1:16" x14ac:dyDescent="0.25">
      <c r="A58" s="3" t="s">
        <v>27</v>
      </c>
      <c r="B58" s="127" t="s">
        <v>182</v>
      </c>
      <c r="C58" s="128"/>
      <c r="D58" s="128"/>
      <c r="E58" s="128"/>
      <c r="F58" s="128"/>
      <c r="G58" s="129"/>
      <c r="H58" s="15">
        <v>25</v>
      </c>
      <c r="I58" s="4">
        <f>H58</f>
        <v>25</v>
      </c>
      <c r="J58" s="37"/>
      <c r="P58" s="17"/>
    </row>
    <row r="59" spans="1:16" x14ac:dyDescent="0.25">
      <c r="A59" s="107" t="s">
        <v>42</v>
      </c>
      <c r="B59" s="107"/>
      <c r="C59" s="107"/>
      <c r="D59" s="107"/>
      <c r="E59" s="107"/>
      <c r="F59" s="107"/>
      <c r="G59" s="107"/>
      <c r="H59" s="107"/>
      <c r="I59" s="39">
        <f>SUM(I54:I58)</f>
        <v>602.70000000000005</v>
      </c>
      <c r="J59" s="26"/>
      <c r="K59" s="27"/>
      <c r="L59" s="27"/>
      <c r="M59" s="27"/>
      <c r="N59" s="27"/>
      <c r="O59" s="27"/>
      <c r="P59" s="28"/>
    </row>
    <row r="60" spans="1:16" x14ac:dyDescent="0.25">
      <c r="A60" s="117"/>
      <c r="B60" s="130"/>
      <c r="C60" s="130"/>
      <c r="D60" s="130"/>
      <c r="E60" s="130"/>
      <c r="F60" s="130"/>
      <c r="G60" s="130"/>
      <c r="H60" s="130"/>
      <c r="I60" s="130"/>
    </row>
    <row r="61" spans="1:16" x14ac:dyDescent="0.25">
      <c r="A61" s="107" t="s">
        <v>43</v>
      </c>
      <c r="B61" s="107"/>
      <c r="C61" s="107"/>
      <c r="D61" s="107"/>
      <c r="E61" s="107"/>
      <c r="F61" s="107"/>
      <c r="G61" s="107"/>
      <c r="H61" s="107"/>
      <c r="I61" s="107"/>
      <c r="J61" s="107" t="s">
        <v>43</v>
      </c>
      <c r="K61" s="107"/>
      <c r="L61" s="107"/>
      <c r="M61" s="107"/>
      <c r="N61" s="107"/>
      <c r="O61" s="107"/>
      <c r="P61" s="107"/>
    </row>
    <row r="62" spans="1:16" ht="15.6" x14ac:dyDescent="0.25">
      <c r="A62" s="106" t="s">
        <v>44</v>
      </c>
      <c r="B62" s="106"/>
      <c r="C62" s="106"/>
      <c r="D62" s="106"/>
      <c r="E62" s="106"/>
      <c r="F62" s="106"/>
      <c r="G62" s="106"/>
      <c r="H62" s="106"/>
      <c r="I62" s="57" t="s">
        <v>22</v>
      </c>
      <c r="J62" s="22" t="s">
        <v>137</v>
      </c>
      <c r="K62" s="30"/>
      <c r="L62" s="30"/>
      <c r="M62" s="30"/>
      <c r="N62" s="30"/>
      <c r="O62" s="30"/>
      <c r="P62" s="31"/>
    </row>
    <row r="63" spans="1:16" x14ac:dyDescent="0.25">
      <c r="A63" s="3" t="s">
        <v>45</v>
      </c>
      <c r="B63" s="102" t="s">
        <v>46</v>
      </c>
      <c r="C63" s="102"/>
      <c r="D63" s="102"/>
      <c r="E63" s="102"/>
      <c r="F63" s="102"/>
      <c r="G63" s="102"/>
      <c r="H63" s="102"/>
      <c r="I63" s="21">
        <f>I40</f>
        <v>503.96712080000003</v>
      </c>
      <c r="J63" s="37"/>
      <c r="P63" s="17"/>
    </row>
    <row r="64" spans="1:16" x14ac:dyDescent="0.25">
      <c r="A64" s="3" t="s">
        <v>47</v>
      </c>
      <c r="B64" s="102" t="s">
        <v>48</v>
      </c>
      <c r="C64" s="102"/>
      <c r="D64" s="102"/>
      <c r="E64" s="102"/>
      <c r="F64" s="102"/>
      <c r="G64" s="102"/>
      <c r="H64" s="102"/>
      <c r="I64" s="21">
        <f>I51</f>
        <v>715.17600000000004</v>
      </c>
      <c r="J64" s="37"/>
      <c r="P64" s="17"/>
    </row>
    <row r="65" spans="1:18" x14ac:dyDescent="0.25">
      <c r="A65" s="3" t="s">
        <v>49</v>
      </c>
      <c r="B65" s="102" t="s">
        <v>50</v>
      </c>
      <c r="C65" s="102"/>
      <c r="D65" s="102"/>
      <c r="E65" s="102"/>
      <c r="F65" s="102"/>
      <c r="G65" s="102"/>
      <c r="H65" s="102"/>
      <c r="I65" s="21">
        <f>I59</f>
        <v>602.70000000000005</v>
      </c>
      <c r="J65" s="37"/>
      <c r="P65" s="17"/>
    </row>
    <row r="66" spans="1:18" x14ac:dyDescent="0.25">
      <c r="A66" s="107" t="s">
        <v>51</v>
      </c>
      <c r="B66" s="107"/>
      <c r="C66" s="107"/>
      <c r="D66" s="107"/>
      <c r="E66" s="107"/>
      <c r="F66" s="107"/>
      <c r="G66" s="107"/>
      <c r="H66" s="107"/>
      <c r="I66" s="39">
        <f>SUM(I63:I65)</f>
        <v>1821.8431208000002</v>
      </c>
      <c r="J66" s="26"/>
      <c r="K66" s="27"/>
      <c r="L66" s="27"/>
      <c r="M66" s="27"/>
      <c r="N66" s="27"/>
      <c r="O66" s="27"/>
      <c r="P66" s="28"/>
    </row>
    <row r="67" spans="1:18" x14ac:dyDescent="0.25">
      <c r="A67" s="117"/>
      <c r="B67" s="118"/>
      <c r="C67" s="118"/>
      <c r="D67" s="118"/>
      <c r="E67" s="118"/>
      <c r="F67" s="118"/>
      <c r="G67" s="118"/>
      <c r="H67" s="118"/>
      <c r="I67" s="118"/>
    </row>
    <row r="68" spans="1:18" x14ac:dyDescent="0.25">
      <c r="A68" s="107" t="s">
        <v>52</v>
      </c>
      <c r="B68" s="107"/>
      <c r="C68" s="107"/>
      <c r="D68" s="107"/>
      <c r="E68" s="107"/>
      <c r="F68" s="107"/>
      <c r="G68" s="107"/>
      <c r="H68" s="107"/>
      <c r="I68" s="107"/>
      <c r="J68" s="107" t="s">
        <v>52</v>
      </c>
      <c r="K68" s="107"/>
      <c r="L68" s="107"/>
      <c r="M68" s="107"/>
      <c r="N68" s="107"/>
      <c r="O68" s="107"/>
      <c r="P68" s="107"/>
    </row>
    <row r="69" spans="1:18" ht="15.6" x14ac:dyDescent="0.25">
      <c r="A69" s="103" t="s">
        <v>53</v>
      </c>
      <c r="B69" s="104"/>
      <c r="C69" s="104"/>
      <c r="D69" s="104"/>
      <c r="E69" s="104"/>
      <c r="F69" s="104"/>
      <c r="G69" s="105"/>
      <c r="H69" s="57" t="s">
        <v>21</v>
      </c>
      <c r="I69" s="57" t="s">
        <v>22</v>
      </c>
      <c r="J69" s="22" t="s">
        <v>161</v>
      </c>
      <c r="K69" s="30"/>
      <c r="L69" s="30"/>
      <c r="M69" s="30"/>
      <c r="N69" s="30"/>
      <c r="O69" s="30"/>
      <c r="P69" s="31"/>
    </row>
    <row r="70" spans="1:18" ht="15" x14ac:dyDescent="0.25">
      <c r="A70" s="3" t="s">
        <v>1</v>
      </c>
      <c r="B70" s="102" t="s">
        <v>54</v>
      </c>
      <c r="C70" s="102"/>
      <c r="D70" s="102"/>
      <c r="E70" s="102"/>
      <c r="F70" s="102"/>
      <c r="G70" s="102"/>
      <c r="H70" s="32">
        <v>4.1999999999999997E-3</v>
      </c>
      <c r="I70" s="24">
        <f>$I$31*H70</f>
        <v>7.9463999999999997</v>
      </c>
      <c r="J70" s="22" t="s">
        <v>125</v>
      </c>
      <c r="P70" s="17"/>
    </row>
    <row r="71" spans="1:18" ht="15.6" x14ac:dyDescent="0.25">
      <c r="A71" s="3" t="s">
        <v>3</v>
      </c>
      <c r="B71" s="102" t="s">
        <v>55</v>
      </c>
      <c r="C71" s="102"/>
      <c r="D71" s="102"/>
      <c r="E71" s="102"/>
      <c r="F71" s="102"/>
      <c r="G71" s="102"/>
      <c r="H71" s="32">
        <v>4.0000000000000001E-3</v>
      </c>
      <c r="I71" s="24">
        <f t="shared" ref="I71:I73" si="2">$I$31*H71</f>
        <v>7.5680000000000005</v>
      </c>
      <c r="J71" s="22" t="s">
        <v>127</v>
      </c>
      <c r="P71" s="17"/>
    </row>
    <row r="72" spans="1:18" ht="15" x14ac:dyDescent="0.25">
      <c r="A72" s="3" t="s">
        <v>5</v>
      </c>
      <c r="B72" s="102" t="s">
        <v>56</v>
      </c>
      <c r="C72" s="102"/>
      <c r="D72" s="102"/>
      <c r="E72" s="102"/>
      <c r="F72" s="102"/>
      <c r="G72" s="102"/>
      <c r="H72" s="32">
        <v>1.9400000000000001E-2</v>
      </c>
      <c r="I72" s="24">
        <f t="shared" si="2"/>
        <v>36.704799999999999</v>
      </c>
      <c r="J72" s="22" t="s">
        <v>126</v>
      </c>
      <c r="P72" s="17"/>
    </row>
    <row r="73" spans="1:18" ht="15.6" x14ac:dyDescent="0.25">
      <c r="A73" s="3" t="s">
        <v>7</v>
      </c>
      <c r="B73" s="102" t="s">
        <v>57</v>
      </c>
      <c r="C73" s="102"/>
      <c r="D73" s="102"/>
      <c r="E73" s="102"/>
      <c r="F73" s="102"/>
      <c r="G73" s="102"/>
      <c r="H73" s="32">
        <f>H51*H72</f>
        <v>7.3332000000000015E-3</v>
      </c>
      <c r="I73" s="24">
        <f t="shared" si="2"/>
        <v>13.874414400000003</v>
      </c>
      <c r="J73" s="22" t="s">
        <v>172</v>
      </c>
      <c r="P73" s="17"/>
    </row>
    <row r="74" spans="1:18" ht="15" x14ac:dyDescent="0.25">
      <c r="A74" s="3" t="s">
        <v>27</v>
      </c>
      <c r="B74" s="124" t="s">
        <v>160</v>
      </c>
      <c r="C74" s="124"/>
      <c r="D74" s="124"/>
      <c r="E74" s="124"/>
      <c r="F74" s="124"/>
      <c r="G74" s="124"/>
      <c r="H74" s="71">
        <v>0.04</v>
      </c>
      <c r="I74" s="24">
        <f>$I$31*H74</f>
        <v>75.680000000000007</v>
      </c>
      <c r="J74" s="22" t="s">
        <v>173</v>
      </c>
      <c r="P74" s="17"/>
    </row>
    <row r="75" spans="1:18" ht="15.6" x14ac:dyDescent="0.25">
      <c r="A75" s="107" t="s">
        <v>58</v>
      </c>
      <c r="B75" s="107"/>
      <c r="C75" s="107"/>
      <c r="D75" s="107"/>
      <c r="E75" s="107"/>
      <c r="F75" s="107"/>
      <c r="G75" s="107"/>
      <c r="H75" s="38">
        <f>SUM(H70:H74)</f>
        <v>7.4933200000000005E-2</v>
      </c>
      <c r="I75" s="39">
        <f>SUM(I70:I74)</f>
        <v>141.77361440000001</v>
      </c>
      <c r="J75" s="56" t="s">
        <v>124</v>
      </c>
      <c r="K75" s="27"/>
      <c r="L75" s="27"/>
      <c r="M75" s="27"/>
      <c r="N75" s="27"/>
      <c r="O75" s="27"/>
      <c r="P75" s="28"/>
    </row>
    <row r="76" spans="1:18" x14ac:dyDescent="0.25">
      <c r="A76" s="125"/>
      <c r="B76" s="126"/>
      <c r="C76" s="126"/>
      <c r="D76" s="126"/>
      <c r="E76" s="126"/>
      <c r="F76" s="126"/>
      <c r="G76" s="126"/>
      <c r="H76" s="126"/>
      <c r="I76" s="126"/>
    </row>
    <row r="77" spans="1:18" x14ac:dyDescent="0.25">
      <c r="A77" s="107" t="s">
        <v>59</v>
      </c>
      <c r="B77" s="107"/>
      <c r="C77" s="107"/>
      <c r="D77" s="107"/>
      <c r="E77" s="107"/>
      <c r="F77" s="107"/>
      <c r="G77" s="107"/>
      <c r="H77" s="107"/>
      <c r="I77" s="107"/>
      <c r="J77" s="107" t="s">
        <v>59</v>
      </c>
      <c r="K77" s="107"/>
      <c r="L77" s="107"/>
      <c r="M77" s="107"/>
      <c r="N77" s="107"/>
      <c r="O77" s="107"/>
      <c r="P77" s="107"/>
    </row>
    <row r="78" spans="1:18" ht="15" x14ac:dyDescent="0.25">
      <c r="A78" s="106" t="s">
        <v>103</v>
      </c>
      <c r="B78" s="106"/>
      <c r="C78" s="106"/>
      <c r="D78" s="106"/>
      <c r="E78" s="106"/>
      <c r="F78" s="106"/>
      <c r="G78" s="106"/>
      <c r="H78" s="57" t="s">
        <v>21</v>
      </c>
      <c r="I78" s="57" t="s">
        <v>22</v>
      </c>
      <c r="J78" s="22"/>
      <c r="K78" s="30"/>
      <c r="L78" s="30"/>
      <c r="M78" s="30"/>
      <c r="N78" s="30"/>
      <c r="O78" s="30"/>
      <c r="P78" s="31"/>
      <c r="R78" s="47"/>
    </row>
    <row r="79" spans="1:18" ht="15" x14ac:dyDescent="0.25">
      <c r="A79" s="3" t="s">
        <v>1</v>
      </c>
      <c r="B79" s="102" t="s">
        <v>104</v>
      </c>
      <c r="C79" s="102"/>
      <c r="D79" s="102"/>
      <c r="E79" s="102"/>
      <c r="F79" s="102"/>
      <c r="G79" s="102"/>
      <c r="H79" s="33">
        <v>8.3299999999999999E-2</v>
      </c>
      <c r="I79" s="24">
        <f>$I$31*H79</f>
        <v>157.6036</v>
      </c>
      <c r="J79" s="22"/>
      <c r="P79" s="17"/>
      <c r="R79" s="47"/>
    </row>
    <row r="80" spans="1:18" ht="15" x14ac:dyDescent="0.25">
      <c r="A80" s="3" t="s">
        <v>3</v>
      </c>
      <c r="B80" s="102" t="s">
        <v>105</v>
      </c>
      <c r="C80" s="102"/>
      <c r="D80" s="102"/>
      <c r="E80" s="102"/>
      <c r="F80" s="102"/>
      <c r="G80" s="102"/>
      <c r="H80" s="33">
        <v>8.5000000000000006E-3</v>
      </c>
      <c r="I80" s="24">
        <f t="shared" ref="I80:I82" si="3">$I$31*H80</f>
        <v>16.082000000000001</v>
      </c>
      <c r="J80" s="22"/>
      <c r="P80" s="17"/>
      <c r="R80" s="47"/>
    </row>
    <row r="81" spans="1:18" ht="15" x14ac:dyDescent="0.25">
      <c r="A81" s="3" t="s">
        <v>5</v>
      </c>
      <c r="B81" s="102" t="s">
        <v>106</v>
      </c>
      <c r="C81" s="102"/>
      <c r="D81" s="102"/>
      <c r="E81" s="102"/>
      <c r="F81" s="102"/>
      <c r="G81" s="102"/>
      <c r="H81" s="33">
        <v>2.9999999999999997E-4</v>
      </c>
      <c r="I81" s="24">
        <f t="shared" si="3"/>
        <v>0.56759999999999999</v>
      </c>
      <c r="J81" s="22"/>
      <c r="P81" s="17"/>
      <c r="R81" s="47"/>
    </row>
    <row r="82" spans="1:18" ht="15" x14ac:dyDescent="0.25">
      <c r="A82" s="3" t="s">
        <v>7</v>
      </c>
      <c r="B82" s="102" t="s">
        <v>166</v>
      </c>
      <c r="C82" s="102"/>
      <c r="D82" s="102"/>
      <c r="E82" s="102"/>
      <c r="F82" s="102"/>
      <c r="G82" s="102"/>
      <c r="H82" s="33">
        <v>3.3E-3</v>
      </c>
      <c r="I82" s="24">
        <f t="shared" si="3"/>
        <v>6.2435999999999998</v>
      </c>
      <c r="J82" s="40"/>
      <c r="P82" s="17"/>
      <c r="R82" s="47"/>
    </row>
    <row r="83" spans="1:18" x14ac:dyDescent="0.25">
      <c r="A83" s="3" t="s">
        <v>27</v>
      </c>
      <c r="B83" s="102" t="s">
        <v>107</v>
      </c>
      <c r="C83" s="102"/>
      <c r="D83" s="102"/>
      <c r="E83" s="102"/>
      <c r="F83" s="102"/>
      <c r="G83" s="102"/>
      <c r="H83" s="33">
        <v>1.1000000000000001E-3</v>
      </c>
      <c r="I83" s="24">
        <f>$I$31*H83</f>
        <v>2.0811999999999999</v>
      </c>
      <c r="J83" s="37"/>
      <c r="K83" s="41"/>
      <c r="P83" s="17"/>
    </row>
    <row r="84" spans="1:18" ht="15" x14ac:dyDescent="0.25">
      <c r="A84" s="3" t="s">
        <v>29</v>
      </c>
      <c r="B84" s="111" t="s">
        <v>167</v>
      </c>
      <c r="C84" s="112"/>
      <c r="D84" s="112"/>
      <c r="E84" s="112"/>
      <c r="F84" s="112"/>
      <c r="G84" s="113"/>
      <c r="H84" s="33">
        <v>0</v>
      </c>
      <c r="I84" s="24">
        <f>$I$31*H84</f>
        <v>0</v>
      </c>
      <c r="J84" s="22"/>
      <c r="P84" s="17"/>
    </row>
    <row r="85" spans="1:18" x14ac:dyDescent="0.25">
      <c r="A85" s="107" t="s">
        <v>60</v>
      </c>
      <c r="B85" s="107"/>
      <c r="C85" s="107"/>
      <c r="D85" s="107"/>
      <c r="E85" s="107"/>
      <c r="F85" s="107"/>
      <c r="G85" s="107"/>
      <c r="H85" s="42">
        <f>ROUND(SUM(H79:H84),3)</f>
        <v>9.7000000000000003E-2</v>
      </c>
      <c r="I85" s="39">
        <f>ROUND(SUM(I79:I84),2)</f>
        <v>182.58</v>
      </c>
      <c r="J85" s="26"/>
      <c r="K85" s="27"/>
      <c r="L85" s="27"/>
      <c r="M85" s="27"/>
      <c r="N85" s="27"/>
      <c r="O85" s="27"/>
      <c r="P85" s="28"/>
    </row>
    <row r="86" spans="1:18" x14ac:dyDescent="0.25">
      <c r="A86" s="117"/>
      <c r="B86" s="118"/>
      <c r="C86" s="118"/>
      <c r="D86" s="118"/>
      <c r="E86" s="118"/>
      <c r="F86" s="118"/>
      <c r="G86" s="118"/>
      <c r="H86" s="118"/>
      <c r="I86" s="118"/>
    </row>
    <row r="87" spans="1:18" x14ac:dyDescent="0.25">
      <c r="A87" s="107" t="s">
        <v>109</v>
      </c>
      <c r="B87" s="107"/>
      <c r="C87" s="107"/>
      <c r="D87" s="107"/>
      <c r="E87" s="107"/>
      <c r="F87" s="107"/>
      <c r="G87" s="107"/>
      <c r="H87" s="58" t="s">
        <v>21</v>
      </c>
      <c r="I87" s="58" t="s">
        <v>22</v>
      </c>
      <c r="J87" s="107" t="s">
        <v>109</v>
      </c>
      <c r="K87" s="107"/>
      <c r="L87" s="107"/>
      <c r="M87" s="107"/>
      <c r="N87" s="107"/>
      <c r="O87" s="107"/>
      <c r="P87" s="107"/>
    </row>
    <row r="88" spans="1:18" ht="15.6" x14ac:dyDescent="0.25">
      <c r="A88" s="3" t="s">
        <v>1</v>
      </c>
      <c r="B88" s="102" t="s">
        <v>108</v>
      </c>
      <c r="C88" s="102"/>
      <c r="D88" s="102"/>
      <c r="E88" s="102"/>
      <c r="F88" s="102"/>
      <c r="G88" s="102"/>
      <c r="H88" s="32">
        <v>0</v>
      </c>
      <c r="I88" s="24">
        <f>$I$31*H88</f>
        <v>0</v>
      </c>
      <c r="J88" s="22" t="s">
        <v>128</v>
      </c>
      <c r="K88" s="30"/>
      <c r="L88" s="30"/>
      <c r="M88" s="30"/>
      <c r="N88" s="30"/>
      <c r="O88" s="30"/>
      <c r="P88" s="31"/>
    </row>
    <row r="89" spans="1:18" x14ac:dyDescent="0.25">
      <c r="A89" s="107" t="s">
        <v>61</v>
      </c>
      <c r="B89" s="107"/>
      <c r="C89" s="107"/>
      <c r="D89" s="107"/>
      <c r="E89" s="107"/>
      <c r="F89" s="107"/>
      <c r="G89" s="107"/>
      <c r="H89" s="38">
        <f>SUM(H88)</f>
        <v>0</v>
      </c>
      <c r="I89" s="39">
        <f>SUM(I88)</f>
        <v>0</v>
      </c>
      <c r="J89" s="26"/>
      <c r="K89" s="27"/>
      <c r="L89" s="27"/>
      <c r="M89" s="27"/>
      <c r="N89" s="27"/>
      <c r="O89" s="27"/>
      <c r="P89" s="28"/>
    </row>
    <row r="90" spans="1:18" x14ac:dyDescent="0.25">
      <c r="A90" s="117"/>
      <c r="B90" s="118"/>
      <c r="C90" s="118"/>
      <c r="D90" s="118"/>
      <c r="E90" s="118"/>
      <c r="F90" s="118"/>
      <c r="G90" s="118"/>
      <c r="H90" s="118"/>
      <c r="I90" s="118"/>
    </row>
    <row r="91" spans="1:18" x14ac:dyDescent="0.25">
      <c r="A91" s="107" t="s">
        <v>62</v>
      </c>
      <c r="B91" s="107"/>
      <c r="C91" s="107"/>
      <c r="D91" s="107"/>
      <c r="E91" s="107"/>
      <c r="F91" s="107"/>
      <c r="G91" s="107"/>
      <c r="H91" s="107"/>
      <c r="I91" s="107"/>
      <c r="J91" s="107" t="s">
        <v>62</v>
      </c>
      <c r="K91" s="107"/>
      <c r="L91" s="107"/>
      <c r="M91" s="107"/>
      <c r="N91" s="107"/>
      <c r="O91" s="107"/>
      <c r="P91" s="107"/>
    </row>
    <row r="92" spans="1:18" ht="15.6" x14ac:dyDescent="0.25">
      <c r="A92" s="106" t="s">
        <v>156</v>
      </c>
      <c r="B92" s="106"/>
      <c r="C92" s="106"/>
      <c r="D92" s="106"/>
      <c r="E92" s="106"/>
      <c r="F92" s="106"/>
      <c r="G92" s="106"/>
      <c r="H92" s="106"/>
      <c r="I92" s="57" t="s">
        <v>22</v>
      </c>
      <c r="J92" s="22" t="s">
        <v>129</v>
      </c>
      <c r="K92" s="30"/>
      <c r="L92" s="30"/>
      <c r="M92" s="30"/>
      <c r="N92" s="30"/>
      <c r="O92" s="30"/>
      <c r="P92" s="31"/>
    </row>
    <row r="93" spans="1:18" x14ac:dyDescent="0.25">
      <c r="A93" s="3" t="s">
        <v>63</v>
      </c>
      <c r="B93" s="123" t="s">
        <v>110</v>
      </c>
      <c r="C93" s="123"/>
      <c r="D93" s="123"/>
      <c r="E93" s="123"/>
      <c r="F93" s="123"/>
      <c r="G93" s="123"/>
      <c r="H93" s="123"/>
      <c r="I93" s="24">
        <f>I85</f>
        <v>182.58</v>
      </c>
      <c r="J93" s="37"/>
      <c r="P93" s="17"/>
    </row>
    <row r="94" spans="1:18" x14ac:dyDescent="0.25">
      <c r="A94" s="3" t="s">
        <v>64</v>
      </c>
      <c r="B94" s="123" t="s">
        <v>111</v>
      </c>
      <c r="C94" s="123"/>
      <c r="D94" s="123"/>
      <c r="E94" s="123"/>
      <c r="F94" s="123"/>
      <c r="G94" s="123"/>
      <c r="H94" s="123"/>
      <c r="I94" s="24">
        <f>I89</f>
        <v>0</v>
      </c>
      <c r="J94" s="37"/>
      <c r="P94" s="17"/>
    </row>
    <row r="95" spans="1:18" x14ac:dyDescent="0.25">
      <c r="A95" s="107" t="s">
        <v>65</v>
      </c>
      <c r="B95" s="107"/>
      <c r="C95" s="107"/>
      <c r="D95" s="107"/>
      <c r="E95" s="107"/>
      <c r="F95" s="107"/>
      <c r="G95" s="107"/>
      <c r="H95" s="107"/>
      <c r="I95" s="39">
        <f>SUM(I93:I94)</f>
        <v>182.58</v>
      </c>
      <c r="J95" s="26"/>
      <c r="K95" s="27"/>
      <c r="L95" s="27"/>
      <c r="M95" s="27"/>
      <c r="N95" s="27"/>
      <c r="O95" s="27"/>
      <c r="P95" s="28"/>
    </row>
    <row r="96" spans="1:18" x14ac:dyDescent="0.25">
      <c r="A96" s="117"/>
      <c r="B96" s="118"/>
      <c r="C96" s="118"/>
      <c r="D96" s="118"/>
      <c r="E96" s="118"/>
      <c r="F96" s="118"/>
      <c r="G96" s="118"/>
      <c r="H96" s="118"/>
      <c r="I96" s="118"/>
    </row>
    <row r="97" spans="1:16" x14ac:dyDescent="0.25">
      <c r="A97" s="107" t="s">
        <v>66</v>
      </c>
      <c r="B97" s="107"/>
      <c r="C97" s="107"/>
      <c r="D97" s="107"/>
      <c r="E97" s="107"/>
      <c r="F97" s="107"/>
      <c r="G97" s="107"/>
      <c r="H97" s="107"/>
      <c r="I97" s="107"/>
      <c r="J97" s="107" t="s">
        <v>66</v>
      </c>
      <c r="K97" s="107"/>
      <c r="L97" s="107"/>
      <c r="M97" s="107"/>
      <c r="N97" s="107"/>
      <c r="O97" s="107"/>
      <c r="P97" s="107"/>
    </row>
    <row r="98" spans="1:16" ht="15.6" x14ac:dyDescent="0.25">
      <c r="A98" s="122" t="s">
        <v>67</v>
      </c>
      <c r="B98" s="122"/>
      <c r="C98" s="122"/>
      <c r="D98" s="122"/>
      <c r="E98" s="122"/>
      <c r="F98" s="122"/>
      <c r="G98" s="122"/>
      <c r="H98" s="122"/>
      <c r="I98" s="57" t="s">
        <v>22</v>
      </c>
      <c r="J98" s="22" t="s">
        <v>130</v>
      </c>
      <c r="K98" s="30"/>
      <c r="L98" s="30"/>
      <c r="M98" s="30"/>
      <c r="N98" s="30"/>
      <c r="O98" s="30"/>
      <c r="P98" s="31"/>
    </row>
    <row r="99" spans="1:16" ht="15.6" x14ac:dyDescent="0.25">
      <c r="A99" s="3" t="s">
        <v>1</v>
      </c>
      <c r="B99" s="111" t="s">
        <v>168</v>
      </c>
      <c r="C99" s="112"/>
      <c r="D99" s="112"/>
      <c r="E99" s="112"/>
      <c r="F99" s="112"/>
      <c r="G99" s="112"/>
      <c r="H99" s="113"/>
      <c r="I99" s="43">
        <v>50</v>
      </c>
      <c r="J99" s="52" t="s">
        <v>131</v>
      </c>
      <c r="K99" s="53"/>
      <c r="L99" s="53"/>
      <c r="M99" s="53"/>
      <c r="P99" s="17"/>
    </row>
    <row r="100" spans="1:16" ht="15.6" x14ac:dyDescent="0.25">
      <c r="A100" s="3" t="s">
        <v>3</v>
      </c>
      <c r="B100" s="111" t="s">
        <v>115</v>
      </c>
      <c r="C100" s="112"/>
      <c r="D100" s="112"/>
      <c r="E100" s="112"/>
      <c r="F100" s="112"/>
      <c r="G100" s="112"/>
      <c r="H100" s="113"/>
      <c r="I100" s="43">
        <v>20</v>
      </c>
      <c r="J100" s="22" t="s">
        <v>171</v>
      </c>
      <c r="P100" s="17"/>
    </row>
    <row r="101" spans="1:16" x14ac:dyDescent="0.25">
      <c r="A101" s="44" t="s">
        <v>5</v>
      </c>
      <c r="B101" s="63" t="s">
        <v>32</v>
      </c>
      <c r="C101" s="64"/>
      <c r="D101" s="64"/>
      <c r="E101" s="64"/>
      <c r="F101" s="64"/>
      <c r="G101" s="64"/>
      <c r="H101" s="65"/>
      <c r="I101" s="24">
        <v>0</v>
      </c>
      <c r="J101" s="37"/>
      <c r="P101" s="17"/>
    </row>
    <row r="102" spans="1:16" x14ac:dyDescent="0.25">
      <c r="A102" s="44" t="s">
        <v>7</v>
      </c>
      <c r="B102" s="63" t="s">
        <v>32</v>
      </c>
      <c r="C102" s="64"/>
      <c r="D102" s="64"/>
      <c r="E102" s="64"/>
      <c r="F102" s="64"/>
      <c r="G102" s="64"/>
      <c r="H102" s="65"/>
      <c r="I102" s="24">
        <v>0</v>
      </c>
      <c r="J102" s="37"/>
      <c r="P102" s="17"/>
    </row>
    <row r="103" spans="1:16" x14ac:dyDescent="0.25">
      <c r="A103" s="44" t="s">
        <v>27</v>
      </c>
      <c r="B103" s="63" t="s">
        <v>32</v>
      </c>
      <c r="C103" s="64"/>
      <c r="D103" s="64"/>
      <c r="E103" s="64"/>
      <c r="F103" s="64"/>
      <c r="G103" s="64"/>
      <c r="H103" s="65"/>
      <c r="I103" s="24">
        <v>0</v>
      </c>
      <c r="J103" s="37"/>
      <c r="P103" s="17"/>
    </row>
    <row r="104" spans="1:16" x14ac:dyDescent="0.25">
      <c r="A104" s="114" t="s">
        <v>68</v>
      </c>
      <c r="B104" s="115"/>
      <c r="C104" s="115"/>
      <c r="D104" s="115"/>
      <c r="E104" s="115"/>
      <c r="F104" s="115"/>
      <c r="G104" s="115"/>
      <c r="H104" s="116"/>
      <c r="I104" s="39">
        <f>SUM(I99:I103)</f>
        <v>70</v>
      </c>
      <c r="J104" s="26"/>
      <c r="K104" s="27"/>
      <c r="L104" s="27"/>
      <c r="M104" s="27"/>
      <c r="N104" s="27"/>
      <c r="O104" s="27"/>
      <c r="P104" s="28"/>
    </row>
    <row r="105" spans="1:16" x14ac:dyDescent="0.25">
      <c r="A105" s="117"/>
      <c r="B105" s="118"/>
      <c r="C105" s="118"/>
      <c r="D105" s="118"/>
      <c r="E105" s="118"/>
      <c r="F105" s="118"/>
      <c r="G105" s="118"/>
      <c r="H105" s="118"/>
      <c r="I105" s="118"/>
    </row>
    <row r="106" spans="1:16" x14ac:dyDescent="0.25">
      <c r="A106" s="107" t="s">
        <v>69</v>
      </c>
      <c r="B106" s="107"/>
      <c r="C106" s="107"/>
      <c r="D106" s="107"/>
      <c r="E106" s="107"/>
      <c r="F106" s="107"/>
      <c r="G106" s="107"/>
      <c r="H106" s="107"/>
      <c r="I106" s="107"/>
      <c r="J106" s="107" t="s">
        <v>69</v>
      </c>
      <c r="K106" s="107"/>
      <c r="L106" s="107"/>
      <c r="M106" s="107"/>
      <c r="N106" s="107"/>
      <c r="O106" s="107"/>
      <c r="P106" s="107"/>
    </row>
    <row r="107" spans="1:16" ht="15.75" customHeight="1" x14ac:dyDescent="0.25">
      <c r="A107" s="106" t="s">
        <v>154</v>
      </c>
      <c r="B107" s="106"/>
      <c r="C107" s="106"/>
      <c r="D107" s="106"/>
      <c r="E107" s="106"/>
      <c r="F107" s="106"/>
      <c r="G107" s="106"/>
      <c r="H107" s="57" t="s">
        <v>21</v>
      </c>
      <c r="I107" s="119" t="s">
        <v>155</v>
      </c>
      <c r="J107" s="20" t="s">
        <v>132</v>
      </c>
      <c r="K107" s="30"/>
      <c r="L107" s="30"/>
      <c r="M107" s="30"/>
      <c r="N107" s="30"/>
      <c r="O107" s="30"/>
      <c r="P107" s="31"/>
    </row>
    <row r="108" spans="1:16" ht="15.6" x14ac:dyDescent="0.25">
      <c r="A108" s="3" t="s">
        <v>1</v>
      </c>
      <c r="B108" s="102" t="s">
        <v>70</v>
      </c>
      <c r="C108" s="102"/>
      <c r="D108" s="102"/>
      <c r="E108" s="102"/>
      <c r="F108" s="102"/>
      <c r="G108" s="102"/>
      <c r="H108" s="32">
        <v>0.1</v>
      </c>
      <c r="I108" s="120"/>
      <c r="J108" s="22" t="s">
        <v>133</v>
      </c>
      <c r="P108" s="17"/>
    </row>
    <row r="109" spans="1:16" ht="15" x14ac:dyDescent="0.25">
      <c r="A109" s="3" t="s">
        <v>3</v>
      </c>
      <c r="B109" s="102" t="s">
        <v>71</v>
      </c>
      <c r="C109" s="102"/>
      <c r="D109" s="102"/>
      <c r="E109" s="102"/>
      <c r="F109" s="102"/>
      <c r="G109" s="102"/>
      <c r="H109" s="32">
        <v>0.1</v>
      </c>
      <c r="I109" s="120"/>
      <c r="J109" s="22" t="s">
        <v>159</v>
      </c>
      <c r="P109" s="17"/>
    </row>
    <row r="110" spans="1:16" ht="15" x14ac:dyDescent="0.25">
      <c r="A110" s="103" t="s">
        <v>72</v>
      </c>
      <c r="B110" s="104"/>
      <c r="C110" s="104"/>
      <c r="D110" s="104"/>
      <c r="E110" s="104"/>
      <c r="F110" s="104"/>
      <c r="G110" s="105"/>
      <c r="H110" s="57" t="s">
        <v>21</v>
      </c>
      <c r="I110" s="120"/>
      <c r="J110" s="108" t="s">
        <v>121</v>
      </c>
      <c r="K110" s="109"/>
      <c r="L110" s="109"/>
      <c r="M110" s="109"/>
      <c r="N110" s="109"/>
      <c r="O110" s="109"/>
      <c r="P110" s="110"/>
    </row>
    <row r="111" spans="1:16" ht="15" x14ac:dyDescent="0.25">
      <c r="A111" s="3" t="s">
        <v>73</v>
      </c>
      <c r="B111" s="102" t="s">
        <v>74</v>
      </c>
      <c r="C111" s="102"/>
      <c r="D111" s="102"/>
      <c r="E111" s="102"/>
      <c r="F111" s="102"/>
      <c r="G111" s="102"/>
      <c r="H111" s="32">
        <v>6.4999999999999997E-3</v>
      </c>
      <c r="I111" s="120"/>
      <c r="J111" s="108" t="s">
        <v>122</v>
      </c>
      <c r="K111" s="109"/>
      <c r="L111" s="109"/>
      <c r="M111" s="109"/>
      <c r="N111" s="109"/>
      <c r="O111" s="109"/>
      <c r="P111" s="110"/>
    </row>
    <row r="112" spans="1:16" ht="15.6" x14ac:dyDescent="0.25">
      <c r="A112" s="3" t="s">
        <v>75</v>
      </c>
      <c r="B112" s="102" t="s">
        <v>76</v>
      </c>
      <c r="C112" s="102"/>
      <c r="D112" s="102"/>
      <c r="E112" s="102"/>
      <c r="F112" s="102"/>
      <c r="G112" s="102"/>
      <c r="H112" s="32">
        <v>0.03</v>
      </c>
      <c r="I112" s="120"/>
      <c r="J112" s="22" t="s">
        <v>134</v>
      </c>
      <c r="P112" s="17"/>
    </row>
    <row r="113" spans="1:16" x14ac:dyDescent="0.25">
      <c r="A113" s="3" t="s">
        <v>77</v>
      </c>
      <c r="B113" s="102" t="s">
        <v>78</v>
      </c>
      <c r="C113" s="102"/>
      <c r="D113" s="102"/>
      <c r="E113" s="102"/>
      <c r="F113" s="102"/>
      <c r="G113" s="102"/>
      <c r="H113" s="32">
        <v>0.03</v>
      </c>
      <c r="I113" s="120"/>
      <c r="J113" s="37"/>
      <c r="P113" s="17"/>
    </row>
    <row r="114" spans="1:16" x14ac:dyDescent="0.25">
      <c r="A114" s="3" t="s">
        <v>91</v>
      </c>
      <c r="B114" s="102" t="s">
        <v>184</v>
      </c>
      <c r="C114" s="102"/>
      <c r="D114" s="102"/>
      <c r="E114" s="102"/>
      <c r="F114" s="102"/>
      <c r="G114" s="102"/>
      <c r="H114" s="32">
        <v>0</v>
      </c>
      <c r="I114" s="121"/>
      <c r="J114" s="37"/>
      <c r="P114" s="17"/>
    </row>
    <row r="115" spans="1:16" x14ac:dyDescent="0.25">
      <c r="A115" s="107" t="s">
        <v>79</v>
      </c>
      <c r="B115" s="107"/>
      <c r="C115" s="107"/>
      <c r="D115" s="107"/>
      <c r="E115" s="107"/>
      <c r="F115" s="107"/>
      <c r="G115" s="107"/>
      <c r="H115" s="54">
        <f>((1+H108)/(1-(H111+H112+H113+H114)-H109))-1</f>
        <v>0.31973605278944217</v>
      </c>
      <c r="I115" s="39">
        <f>H115*I124</f>
        <v>1313.5396520695863</v>
      </c>
      <c r="J115" s="26"/>
      <c r="K115" s="27"/>
      <c r="L115" s="27"/>
      <c r="M115" s="27"/>
      <c r="N115" s="27"/>
      <c r="O115" s="27"/>
      <c r="P115" s="28"/>
    </row>
    <row r="116" spans="1:16" x14ac:dyDescent="0.25">
      <c r="A116" s="62"/>
      <c r="B116" s="62"/>
      <c r="C116" s="62"/>
      <c r="D116" s="62"/>
      <c r="E116" s="62"/>
      <c r="F116" s="62"/>
      <c r="G116" s="62"/>
      <c r="H116" s="62"/>
      <c r="I116" s="29"/>
    </row>
    <row r="117" spans="1:16" x14ac:dyDescent="0.25">
      <c r="A117" s="107" t="s">
        <v>80</v>
      </c>
      <c r="B117" s="107"/>
      <c r="C117" s="107"/>
      <c r="D117" s="107"/>
      <c r="E117" s="107"/>
      <c r="F117" s="107"/>
      <c r="G117" s="107"/>
      <c r="H117" s="107"/>
      <c r="I117" s="107"/>
      <c r="J117" s="107" t="s">
        <v>80</v>
      </c>
      <c r="K117" s="107"/>
      <c r="L117" s="107"/>
      <c r="M117" s="107"/>
      <c r="N117" s="107"/>
      <c r="O117" s="107"/>
      <c r="P117" s="107"/>
    </row>
    <row r="118" spans="1:16" ht="15.6" x14ac:dyDescent="0.25">
      <c r="A118" s="106" t="s">
        <v>81</v>
      </c>
      <c r="B118" s="106"/>
      <c r="C118" s="106"/>
      <c r="D118" s="106"/>
      <c r="E118" s="106"/>
      <c r="F118" s="106"/>
      <c r="G118" s="106"/>
      <c r="H118" s="106"/>
      <c r="I118" s="57" t="s">
        <v>22</v>
      </c>
      <c r="J118" s="22" t="s">
        <v>135</v>
      </c>
      <c r="K118" s="30"/>
      <c r="L118" s="30"/>
      <c r="M118" s="30"/>
      <c r="N118" s="30"/>
      <c r="O118" s="30"/>
      <c r="P118" s="31"/>
    </row>
    <row r="119" spans="1:16" ht="15.6" x14ac:dyDescent="0.25">
      <c r="A119" s="61" t="s">
        <v>1</v>
      </c>
      <c r="B119" s="102" t="str">
        <f>A22</f>
        <v>MÓDULO 1 - COMPOSIÇÃO DA REMUNERAÇÃO</v>
      </c>
      <c r="C119" s="102"/>
      <c r="D119" s="102"/>
      <c r="E119" s="102"/>
      <c r="F119" s="102"/>
      <c r="G119" s="102"/>
      <c r="H119" s="102"/>
      <c r="I119" s="21">
        <f>I31</f>
        <v>1892</v>
      </c>
      <c r="J119" s="22" t="s">
        <v>136</v>
      </c>
      <c r="P119" s="17"/>
    </row>
    <row r="120" spans="1:16" ht="15" x14ac:dyDescent="0.25">
      <c r="A120" s="61" t="s">
        <v>3</v>
      </c>
      <c r="B120" s="102" t="str">
        <f>A33</f>
        <v>MÓDULO 2 – ENCARGOS E BENEFÍCIOS ANUAIS, MENSAIS E DIÁRIOS</v>
      </c>
      <c r="C120" s="102"/>
      <c r="D120" s="102"/>
      <c r="E120" s="102"/>
      <c r="F120" s="102"/>
      <c r="G120" s="102"/>
      <c r="H120" s="102"/>
      <c r="I120" s="21">
        <f>I66</f>
        <v>1821.8431208000002</v>
      </c>
      <c r="J120" s="22" t="s">
        <v>123</v>
      </c>
      <c r="P120" s="17"/>
    </row>
    <row r="121" spans="1:16" x14ac:dyDescent="0.25">
      <c r="A121" s="61" t="s">
        <v>5</v>
      </c>
      <c r="B121" s="102" t="str">
        <f>A68</f>
        <v>MÓDULO 3 – PROVISÃO PARA RESCISÃO</v>
      </c>
      <c r="C121" s="102"/>
      <c r="D121" s="102"/>
      <c r="E121" s="102"/>
      <c r="F121" s="102"/>
      <c r="G121" s="102"/>
      <c r="H121" s="102"/>
      <c r="I121" s="21">
        <f>I75</f>
        <v>141.77361440000001</v>
      </c>
      <c r="J121" s="37"/>
      <c r="K121" s="45"/>
      <c r="P121" s="17"/>
    </row>
    <row r="122" spans="1:16" x14ac:dyDescent="0.25">
      <c r="A122" s="61" t="s">
        <v>7</v>
      </c>
      <c r="B122" s="102" t="str">
        <f>A77</f>
        <v>MÓDULO 4 – CUSTO DE REPOSIÇÃO DO PROFISSIONAL AUSENTE</v>
      </c>
      <c r="C122" s="102"/>
      <c r="D122" s="102"/>
      <c r="E122" s="102"/>
      <c r="F122" s="102"/>
      <c r="G122" s="102"/>
      <c r="H122" s="102"/>
      <c r="I122" s="21">
        <f>I95</f>
        <v>182.58</v>
      </c>
      <c r="J122" s="37"/>
      <c r="K122" s="45"/>
      <c r="P122" s="17"/>
    </row>
    <row r="123" spans="1:16" x14ac:dyDescent="0.25">
      <c r="A123" s="61" t="s">
        <v>27</v>
      </c>
      <c r="B123" s="102" t="str">
        <f>A97</f>
        <v>MÓDULO 5 – INSUMOS DIVERSOS</v>
      </c>
      <c r="C123" s="102"/>
      <c r="D123" s="102"/>
      <c r="E123" s="102"/>
      <c r="F123" s="102"/>
      <c r="G123" s="102"/>
      <c r="H123" s="102"/>
      <c r="I123" s="21">
        <f>I104</f>
        <v>70</v>
      </c>
      <c r="J123" s="37"/>
      <c r="P123" s="17"/>
    </row>
    <row r="124" spans="1:16" ht="15" x14ac:dyDescent="0.25">
      <c r="A124" s="103" t="s">
        <v>82</v>
      </c>
      <c r="B124" s="104"/>
      <c r="C124" s="104"/>
      <c r="D124" s="104"/>
      <c r="E124" s="104"/>
      <c r="F124" s="104"/>
      <c r="G124" s="104"/>
      <c r="H124" s="105"/>
      <c r="I124" s="39">
        <f>ROUND(SUM(I119:I123),2)</f>
        <v>4108.2</v>
      </c>
      <c r="J124" s="22"/>
      <c r="K124" s="41"/>
      <c r="P124" s="17"/>
    </row>
    <row r="125" spans="1:16" ht="15" x14ac:dyDescent="0.25">
      <c r="A125" s="61" t="s">
        <v>29</v>
      </c>
      <c r="B125" s="102" t="str">
        <f>A106</f>
        <v>MÓDULO 6 – CUSTOS INDIRETOS, TRIBUTOS E LUCRO</v>
      </c>
      <c r="C125" s="102"/>
      <c r="D125" s="102"/>
      <c r="E125" s="102"/>
      <c r="F125" s="102"/>
      <c r="G125" s="102"/>
      <c r="H125" s="102"/>
      <c r="I125" s="21">
        <f>I115</f>
        <v>1313.5396520695863</v>
      </c>
      <c r="J125" s="22"/>
      <c r="P125" s="17"/>
    </row>
    <row r="126" spans="1:16" ht="15" x14ac:dyDescent="0.25">
      <c r="A126" s="106" t="s">
        <v>120</v>
      </c>
      <c r="B126" s="106"/>
      <c r="C126" s="106"/>
      <c r="D126" s="106"/>
      <c r="E126" s="106"/>
      <c r="F126" s="106"/>
      <c r="G126" s="106"/>
      <c r="H126" s="106"/>
      <c r="I126" s="39">
        <f>ROUND(SUM(I124:I125),2)</f>
        <v>5421.74</v>
      </c>
      <c r="J126" s="36"/>
      <c r="K126" s="27"/>
      <c r="L126" s="27"/>
      <c r="M126" s="27"/>
      <c r="N126" s="27"/>
      <c r="O126" s="27"/>
      <c r="P126" s="28"/>
    </row>
    <row r="127" spans="1:16" ht="11.7" customHeight="1" x14ac:dyDescent="0.25">
      <c r="I127" s="41"/>
    </row>
    <row r="128" spans="1:16" ht="11.7" customHeight="1" x14ac:dyDescent="0.25">
      <c r="I128" s="41"/>
    </row>
    <row r="129" spans="1:9" x14ac:dyDescent="0.25">
      <c r="A129" s="62"/>
      <c r="B129" s="99"/>
      <c r="C129" s="99"/>
      <c r="D129" s="99"/>
      <c r="E129" s="99"/>
      <c r="F129" s="99"/>
      <c r="G129" s="99"/>
      <c r="H129" s="14"/>
      <c r="I129" s="14"/>
    </row>
    <row r="130" spans="1:9" ht="19.5" customHeight="1" x14ac:dyDescent="0.25">
      <c r="A130" s="100" t="s">
        <v>119</v>
      </c>
      <c r="B130" s="100"/>
      <c r="C130" s="100"/>
      <c r="D130" s="100"/>
      <c r="E130" s="100"/>
      <c r="F130" s="100"/>
      <c r="G130" s="100"/>
      <c r="H130" s="100"/>
      <c r="I130" s="51"/>
    </row>
    <row r="131" spans="1:9" ht="12.75" customHeight="1" x14ac:dyDescent="0.25">
      <c r="B131" s="46"/>
      <c r="C131" s="46"/>
      <c r="D131" s="46"/>
      <c r="E131" s="46"/>
      <c r="F131" s="46"/>
      <c r="G131" s="46"/>
      <c r="H131" s="46"/>
    </row>
    <row r="132" spans="1:9" ht="12.75" customHeight="1" x14ac:dyDescent="0.25">
      <c r="B132" s="46"/>
      <c r="C132" s="46"/>
      <c r="D132" s="46"/>
      <c r="E132" s="46"/>
      <c r="F132" s="46"/>
      <c r="G132" s="46"/>
      <c r="H132" s="46"/>
    </row>
    <row r="133" spans="1:9" ht="12.75" customHeight="1" x14ac:dyDescent="0.25">
      <c r="B133" s="46"/>
      <c r="C133" s="46"/>
      <c r="D133" s="46"/>
      <c r="E133" s="46"/>
      <c r="F133" s="46"/>
      <c r="G133" s="46"/>
      <c r="H133" s="46"/>
    </row>
    <row r="134" spans="1:9" ht="12.75" customHeight="1" x14ac:dyDescent="0.25">
      <c r="B134" s="46"/>
      <c r="C134" s="46"/>
      <c r="D134" s="46"/>
      <c r="E134" s="46"/>
      <c r="F134" s="46"/>
      <c r="G134" s="46"/>
      <c r="H134" s="46"/>
    </row>
    <row r="135" spans="1:9" ht="12.75" customHeight="1" x14ac:dyDescent="0.25">
      <c r="B135" s="46"/>
      <c r="C135" s="46"/>
      <c r="D135" s="46"/>
      <c r="E135" s="46"/>
      <c r="F135" s="46"/>
      <c r="G135" s="46"/>
      <c r="H135" s="46"/>
    </row>
    <row r="136" spans="1:9" ht="12.75" customHeight="1" x14ac:dyDescent="0.25">
      <c r="B136" s="46"/>
      <c r="C136" s="46"/>
      <c r="D136" s="46"/>
      <c r="E136" s="46"/>
      <c r="F136" s="46"/>
      <c r="G136" s="46"/>
      <c r="H136" s="46"/>
    </row>
    <row r="137" spans="1:9" ht="12.75" customHeight="1" x14ac:dyDescent="0.25">
      <c r="B137" s="46"/>
      <c r="C137" s="46"/>
      <c r="D137" s="46"/>
      <c r="E137" s="46"/>
      <c r="F137" s="46"/>
      <c r="G137" s="46"/>
      <c r="H137" s="46"/>
    </row>
    <row r="138" spans="1:9" ht="12.75" customHeight="1" x14ac:dyDescent="0.25">
      <c r="B138" s="46"/>
      <c r="C138" s="46"/>
      <c r="D138" s="46"/>
      <c r="E138" s="46"/>
      <c r="F138" s="46"/>
      <c r="G138" s="46"/>
      <c r="H138" s="46"/>
    </row>
    <row r="139" spans="1:9" ht="12.75" customHeight="1" x14ac:dyDescent="0.25">
      <c r="B139" s="46"/>
      <c r="C139" s="46"/>
      <c r="D139" s="46"/>
      <c r="E139" s="46"/>
      <c r="F139" s="46"/>
      <c r="G139" s="46"/>
      <c r="H139" s="46"/>
    </row>
    <row r="140" spans="1:9" ht="12.75" customHeight="1" x14ac:dyDescent="0.25">
      <c r="B140" s="46"/>
      <c r="C140" s="46"/>
      <c r="D140" s="46"/>
      <c r="E140" s="46"/>
      <c r="F140" s="46"/>
      <c r="G140" s="46"/>
      <c r="H140" s="46"/>
    </row>
    <row r="141" spans="1:9" ht="12.75" customHeight="1" x14ac:dyDescent="0.25">
      <c r="B141" s="46"/>
      <c r="C141" s="46"/>
      <c r="D141" s="46"/>
      <c r="E141" s="46"/>
      <c r="F141" s="46"/>
      <c r="G141" s="46"/>
      <c r="H141" s="46"/>
    </row>
    <row r="1048551" spans="16381:16383" x14ac:dyDescent="0.25">
      <c r="XFA1048551" s="50"/>
      <c r="XFB1048551" s="50" t="s">
        <v>158</v>
      </c>
      <c r="XFC1048551" s="50"/>
    </row>
    <row r="1048552" spans="16381:16383" x14ac:dyDescent="0.15">
      <c r="XFA1048552" s="101" t="s">
        <v>157</v>
      </c>
      <c r="XFB1048552" s="101"/>
      <c r="XFC1048552" s="101"/>
    </row>
    <row r="1048576" spans="16383:16383" x14ac:dyDescent="0.25">
      <c r="XFC1048576" s="55" t="s">
        <v>157</v>
      </c>
    </row>
  </sheetData>
  <mergeCells count="155">
    <mergeCell ref="B7:G7"/>
    <mergeCell ref="H7:I7"/>
    <mergeCell ref="J7:P7"/>
    <mergeCell ref="B8:G8"/>
    <mergeCell ref="H8:I8"/>
    <mergeCell ref="J8:P8"/>
    <mergeCell ref="A1:I3"/>
    <mergeCell ref="J1:P4"/>
    <mergeCell ref="A4:I4"/>
    <mergeCell ref="B5:G5"/>
    <mergeCell ref="H5:I5"/>
    <mergeCell ref="B6:G6"/>
    <mergeCell ref="H6:I6"/>
    <mergeCell ref="J6:P6"/>
    <mergeCell ref="A13:B13"/>
    <mergeCell ref="C13:D13"/>
    <mergeCell ref="E13:I13"/>
    <mergeCell ref="A15:I15"/>
    <mergeCell ref="J15:P15"/>
    <mergeCell ref="B16:G16"/>
    <mergeCell ref="H16:I16"/>
    <mergeCell ref="B9:G9"/>
    <mergeCell ref="H9:I9"/>
    <mergeCell ref="A11:I11"/>
    <mergeCell ref="J11:P11"/>
    <mergeCell ref="A12:B12"/>
    <mergeCell ref="C12:D12"/>
    <mergeCell ref="E12:I12"/>
    <mergeCell ref="B20:G20"/>
    <mergeCell ref="H20:I20"/>
    <mergeCell ref="A21:I21"/>
    <mergeCell ref="A22:I22"/>
    <mergeCell ref="J22:P22"/>
    <mergeCell ref="A23:G23"/>
    <mergeCell ref="B17:G17"/>
    <mergeCell ref="H17:I17"/>
    <mergeCell ref="B18:G18"/>
    <mergeCell ref="H18:I18"/>
    <mergeCell ref="B19:G19"/>
    <mergeCell ref="H19:I19"/>
    <mergeCell ref="B30:G30"/>
    <mergeCell ref="A31:H31"/>
    <mergeCell ref="A33:I33"/>
    <mergeCell ref="J33:P33"/>
    <mergeCell ref="Q33:W33"/>
    <mergeCell ref="A34:G34"/>
    <mergeCell ref="B24:G24"/>
    <mergeCell ref="B25:G25"/>
    <mergeCell ref="B26:G26"/>
    <mergeCell ref="B27:G27"/>
    <mergeCell ref="B28:G28"/>
    <mergeCell ref="B29:G29"/>
    <mergeCell ref="A41:I41"/>
    <mergeCell ref="A42:G42"/>
    <mergeCell ref="J42:P42"/>
    <mergeCell ref="B43:G43"/>
    <mergeCell ref="B44:G44"/>
    <mergeCell ref="B45:G45"/>
    <mergeCell ref="B35:G35"/>
    <mergeCell ref="B36:G36"/>
    <mergeCell ref="B37:G37"/>
    <mergeCell ref="A38:G38"/>
    <mergeCell ref="B39:G39"/>
    <mergeCell ref="A40:G40"/>
    <mergeCell ref="J61:P61"/>
    <mergeCell ref="A62:H62"/>
    <mergeCell ref="A52:I52"/>
    <mergeCell ref="A53:G53"/>
    <mergeCell ref="J53:P53"/>
    <mergeCell ref="B54:G54"/>
    <mergeCell ref="B56:G56"/>
    <mergeCell ref="B57:G57"/>
    <mergeCell ref="B46:G46"/>
    <mergeCell ref="B47:G47"/>
    <mergeCell ref="B48:G48"/>
    <mergeCell ref="B49:G49"/>
    <mergeCell ref="B50:G50"/>
    <mergeCell ref="A51:G51"/>
    <mergeCell ref="B63:H63"/>
    <mergeCell ref="B64:H64"/>
    <mergeCell ref="B65:H65"/>
    <mergeCell ref="A66:H66"/>
    <mergeCell ref="A67:I67"/>
    <mergeCell ref="A68:I68"/>
    <mergeCell ref="B58:G58"/>
    <mergeCell ref="A59:H59"/>
    <mergeCell ref="A60:I60"/>
    <mergeCell ref="A61:I61"/>
    <mergeCell ref="B74:G74"/>
    <mergeCell ref="A75:G75"/>
    <mergeCell ref="A76:I76"/>
    <mergeCell ref="A77:I77"/>
    <mergeCell ref="J77:P77"/>
    <mergeCell ref="A78:G78"/>
    <mergeCell ref="J68:P68"/>
    <mergeCell ref="A69:G69"/>
    <mergeCell ref="B70:G70"/>
    <mergeCell ref="B71:G71"/>
    <mergeCell ref="B72:G72"/>
    <mergeCell ref="B73:G73"/>
    <mergeCell ref="A85:G85"/>
    <mergeCell ref="A86:I86"/>
    <mergeCell ref="A87:G87"/>
    <mergeCell ref="J87:P87"/>
    <mergeCell ref="B88:G88"/>
    <mergeCell ref="A89:G89"/>
    <mergeCell ref="B79:G79"/>
    <mergeCell ref="B80:G80"/>
    <mergeCell ref="B81:G81"/>
    <mergeCell ref="B82:G82"/>
    <mergeCell ref="B83:G83"/>
    <mergeCell ref="B84:G84"/>
    <mergeCell ref="A95:H95"/>
    <mergeCell ref="A96:I96"/>
    <mergeCell ref="A97:I97"/>
    <mergeCell ref="J97:P97"/>
    <mergeCell ref="A98:H98"/>
    <mergeCell ref="B99:H99"/>
    <mergeCell ref="A90:I90"/>
    <mergeCell ref="A91:I91"/>
    <mergeCell ref="J91:P91"/>
    <mergeCell ref="A92:H92"/>
    <mergeCell ref="B93:H93"/>
    <mergeCell ref="B94:H94"/>
    <mergeCell ref="B100:H100"/>
    <mergeCell ref="A104:H104"/>
    <mergeCell ref="A105:I105"/>
    <mergeCell ref="A106:I106"/>
    <mergeCell ref="J106:P106"/>
    <mergeCell ref="A107:G107"/>
    <mergeCell ref="I107:I114"/>
    <mergeCell ref="B108:G108"/>
    <mergeCell ref="B109:G109"/>
    <mergeCell ref="A110:G110"/>
    <mergeCell ref="A115:G115"/>
    <mergeCell ref="A117:I117"/>
    <mergeCell ref="J117:P117"/>
    <mergeCell ref="A118:H118"/>
    <mergeCell ref="B119:H119"/>
    <mergeCell ref="B120:H120"/>
    <mergeCell ref="J110:P110"/>
    <mergeCell ref="B111:G111"/>
    <mergeCell ref="J111:P111"/>
    <mergeCell ref="B112:G112"/>
    <mergeCell ref="B113:G113"/>
    <mergeCell ref="B114:G114"/>
    <mergeCell ref="B129:G129"/>
    <mergeCell ref="A130:H130"/>
    <mergeCell ref="XFA1048552:XFC1048552"/>
    <mergeCell ref="B121:H121"/>
    <mergeCell ref="B122:H122"/>
    <mergeCell ref="B123:H123"/>
    <mergeCell ref="A124:H124"/>
    <mergeCell ref="B125:H125"/>
    <mergeCell ref="A126:H126"/>
  </mergeCells>
  <conditionalFormatting sqref="I126">
    <cfRule type="expression" dxfId="1" priority="1">
      <formula>$I$126&gt;$I$130</formula>
    </cfRule>
  </conditionalFormatting>
  <hyperlinks>
    <hyperlink ref="XFC1048576" r:id="rId1" xr:uid="{414A5478-7516-4A22-AEEB-2F76F9BA1ECC}"/>
  </hyperlinks>
  <printOptions horizontalCentered="1"/>
  <pageMargins left="0.25" right="0.25" top="0.75" bottom="0.75" header="0.3" footer="0.3"/>
  <pageSetup paperSize="9" scale="47" firstPageNumber="0" fitToHeight="0" orientation="landscape" r:id="rId2"/>
  <rowBreaks count="2" manualBreakCount="2">
    <brk id="59" max="23" man="1"/>
    <brk id="11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11C3-12DD-4137-BE4D-A5727A37D51B}">
  <sheetPr codeName="Planilha5">
    <tabColor rgb="FFFFF200"/>
    <pageSetUpPr fitToPage="1"/>
  </sheetPr>
  <dimension ref="A1:XFC1048576"/>
  <sheetViews>
    <sheetView showGridLines="0" view="pageBreakPreview" zoomScale="80" zoomScaleNormal="90" zoomScaleSheetLayoutView="80" workbookViewId="0">
      <selection activeCell="B5" sqref="B5:G5"/>
    </sheetView>
  </sheetViews>
  <sheetFormatPr defaultColWidth="9.109375" defaultRowHeight="13.2" x14ac:dyDescent="0.25"/>
  <cols>
    <col min="1" max="1" width="10" style="16" customWidth="1"/>
    <col min="2" max="2" width="9.109375" style="16" customWidth="1"/>
    <col min="3" max="3" width="15" style="16" customWidth="1"/>
    <col min="4" max="4" width="9.109375" style="16" customWidth="1"/>
    <col min="5" max="5" width="10.88671875" style="16" customWidth="1"/>
    <col min="6" max="6" width="9.109375" style="16" customWidth="1"/>
    <col min="7" max="7" width="13.44140625" style="16" customWidth="1"/>
    <col min="8" max="8" width="9.33203125" style="16" bestFit="1" customWidth="1"/>
    <col min="9" max="9" width="15.44140625" style="16" customWidth="1"/>
    <col min="10" max="10" width="27.6640625" style="16" customWidth="1"/>
    <col min="11" max="12" width="9.109375" style="16" customWidth="1"/>
    <col min="13" max="13" width="9.5546875" style="16" customWidth="1"/>
    <col min="14" max="15" width="9.109375" style="16" customWidth="1"/>
    <col min="16" max="16" width="21.6640625" style="16" customWidth="1"/>
    <col min="17" max="22" width="13.33203125" style="16" customWidth="1"/>
    <col min="23" max="23" width="15.5546875" style="16" customWidth="1"/>
    <col min="24" max="1024" width="9.109375" style="16" customWidth="1"/>
    <col min="1025" max="16384" width="9.109375" style="16"/>
  </cols>
  <sheetData>
    <row r="1" spans="1:16" ht="12.75" customHeight="1" x14ac:dyDescent="0.25">
      <c r="A1" s="144" t="s">
        <v>195</v>
      </c>
      <c r="B1" s="145"/>
      <c r="C1" s="145"/>
      <c r="D1" s="145"/>
      <c r="E1" s="145"/>
      <c r="F1" s="145"/>
      <c r="G1" s="145"/>
      <c r="H1" s="145"/>
      <c r="I1" s="146"/>
      <c r="J1" s="153" t="s">
        <v>152</v>
      </c>
      <c r="K1" s="153"/>
      <c r="L1" s="153"/>
      <c r="M1" s="153"/>
      <c r="N1" s="153"/>
      <c r="O1" s="153"/>
      <c r="P1" s="153"/>
    </row>
    <row r="2" spans="1:16" ht="15" customHeight="1" x14ac:dyDescent="0.25">
      <c r="A2" s="147"/>
      <c r="B2" s="148"/>
      <c r="C2" s="148"/>
      <c r="D2" s="148"/>
      <c r="E2" s="148"/>
      <c r="F2" s="148"/>
      <c r="G2" s="148"/>
      <c r="H2" s="148"/>
      <c r="I2" s="149"/>
      <c r="J2" s="153"/>
      <c r="K2" s="153"/>
      <c r="L2" s="153"/>
      <c r="M2" s="153"/>
      <c r="N2" s="153"/>
      <c r="O2" s="153"/>
      <c r="P2" s="153"/>
    </row>
    <row r="3" spans="1:16" ht="12.75" customHeight="1" x14ac:dyDescent="0.25">
      <c r="A3" s="150"/>
      <c r="B3" s="151"/>
      <c r="C3" s="151"/>
      <c r="D3" s="151"/>
      <c r="E3" s="151"/>
      <c r="F3" s="151"/>
      <c r="G3" s="151"/>
      <c r="H3" s="151"/>
      <c r="I3" s="152"/>
      <c r="J3" s="153"/>
      <c r="K3" s="153"/>
      <c r="L3" s="153"/>
      <c r="M3" s="153"/>
      <c r="N3" s="153"/>
      <c r="O3" s="153"/>
      <c r="P3" s="153"/>
    </row>
    <row r="4" spans="1:16" ht="16.5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53"/>
      <c r="K4" s="153"/>
      <c r="L4" s="153"/>
      <c r="M4" s="153"/>
      <c r="N4" s="153"/>
      <c r="O4" s="153"/>
      <c r="P4" s="153"/>
    </row>
    <row r="5" spans="1:16" x14ac:dyDescent="0.25">
      <c r="A5" s="18" t="s">
        <v>1</v>
      </c>
      <c r="B5" s="102" t="s">
        <v>2</v>
      </c>
      <c r="C5" s="102"/>
      <c r="D5" s="102"/>
      <c r="E5" s="102"/>
      <c r="F5" s="102"/>
      <c r="G5" s="102"/>
      <c r="H5" s="137"/>
      <c r="I5" s="137"/>
      <c r="P5" s="17"/>
    </row>
    <row r="6" spans="1:16" x14ac:dyDescent="0.25">
      <c r="A6" s="18" t="s">
        <v>3</v>
      </c>
      <c r="B6" s="102" t="s">
        <v>4</v>
      </c>
      <c r="C6" s="102"/>
      <c r="D6" s="102"/>
      <c r="E6" s="102"/>
      <c r="F6" s="102"/>
      <c r="G6" s="102"/>
      <c r="H6" s="123"/>
      <c r="I6" s="123"/>
      <c r="J6" s="140"/>
      <c r="K6" s="141"/>
      <c r="L6" s="141"/>
      <c r="M6" s="141"/>
      <c r="N6" s="141"/>
      <c r="O6" s="141"/>
      <c r="P6" s="142"/>
    </row>
    <row r="7" spans="1:16" x14ac:dyDescent="0.25">
      <c r="A7" s="18" t="s">
        <v>5</v>
      </c>
      <c r="B7" s="102" t="s">
        <v>6</v>
      </c>
      <c r="C7" s="102"/>
      <c r="D7" s="102"/>
      <c r="E7" s="102"/>
      <c r="F7" s="102"/>
      <c r="G7" s="102"/>
      <c r="H7" s="123">
        <v>2023</v>
      </c>
      <c r="I7" s="123"/>
      <c r="J7" s="140" t="s">
        <v>116</v>
      </c>
      <c r="K7" s="141"/>
      <c r="L7" s="141"/>
      <c r="M7" s="141"/>
      <c r="N7" s="141"/>
      <c r="O7" s="141"/>
      <c r="P7" s="142"/>
    </row>
    <row r="8" spans="1:16" x14ac:dyDescent="0.25">
      <c r="A8" s="18" t="s">
        <v>7</v>
      </c>
      <c r="B8" s="102" t="s">
        <v>113</v>
      </c>
      <c r="C8" s="102"/>
      <c r="D8" s="102"/>
      <c r="E8" s="102"/>
      <c r="F8" s="102"/>
      <c r="G8" s="102"/>
      <c r="H8" s="143" t="s">
        <v>186</v>
      </c>
      <c r="I8" s="143"/>
      <c r="J8" s="140" t="s">
        <v>153</v>
      </c>
      <c r="K8" s="141"/>
      <c r="L8" s="141"/>
      <c r="M8" s="141"/>
      <c r="N8" s="141"/>
      <c r="O8" s="141"/>
      <c r="P8" s="142"/>
    </row>
    <row r="9" spans="1:16" x14ac:dyDescent="0.25">
      <c r="A9" s="18" t="s">
        <v>27</v>
      </c>
      <c r="B9" s="102" t="s">
        <v>8</v>
      </c>
      <c r="C9" s="102"/>
      <c r="D9" s="102"/>
      <c r="E9" s="102"/>
      <c r="F9" s="102"/>
      <c r="G9" s="102"/>
      <c r="H9" s="123">
        <v>12</v>
      </c>
      <c r="I9" s="123"/>
      <c r="J9" s="26"/>
      <c r="K9" s="27"/>
      <c r="L9" s="27"/>
      <c r="M9" s="27"/>
      <c r="N9" s="27"/>
      <c r="O9" s="27"/>
      <c r="P9" s="28"/>
    </row>
    <row r="10" spans="1:16" x14ac:dyDescent="0.25">
      <c r="A10" s="62"/>
      <c r="B10" s="19"/>
      <c r="C10" s="19"/>
      <c r="D10" s="19"/>
      <c r="E10" s="19"/>
      <c r="F10" s="19"/>
      <c r="G10" s="19"/>
      <c r="H10" s="62"/>
      <c r="I10" s="62"/>
    </row>
    <row r="11" spans="1:16" x14ac:dyDescent="0.25">
      <c r="A11" s="106" t="s">
        <v>9</v>
      </c>
      <c r="B11" s="106"/>
      <c r="C11" s="106"/>
      <c r="D11" s="106"/>
      <c r="E11" s="106"/>
      <c r="F11" s="106"/>
      <c r="G11" s="106"/>
      <c r="H11" s="106"/>
      <c r="I11" s="106"/>
      <c r="J11" s="133" t="s">
        <v>9</v>
      </c>
      <c r="K11" s="134"/>
      <c r="L11" s="134"/>
      <c r="M11" s="134"/>
      <c r="N11" s="134"/>
      <c r="O11" s="134"/>
      <c r="P11" s="135"/>
    </row>
    <row r="12" spans="1:16" x14ac:dyDescent="0.25">
      <c r="A12" s="123" t="s">
        <v>10</v>
      </c>
      <c r="B12" s="123"/>
      <c r="C12" s="123" t="s">
        <v>11</v>
      </c>
      <c r="D12" s="123"/>
      <c r="E12" s="123" t="s">
        <v>12</v>
      </c>
      <c r="F12" s="123"/>
      <c r="G12" s="123"/>
      <c r="H12" s="123"/>
      <c r="I12" s="123"/>
      <c r="P12" s="17"/>
    </row>
    <row r="13" spans="1:16" x14ac:dyDescent="0.25">
      <c r="A13" s="123"/>
      <c r="B13" s="123"/>
      <c r="C13" s="123" t="s">
        <v>114</v>
      </c>
      <c r="D13" s="123"/>
      <c r="E13" s="139">
        <v>4</v>
      </c>
      <c r="F13" s="139"/>
      <c r="G13" s="139"/>
      <c r="H13" s="139"/>
      <c r="I13" s="139"/>
      <c r="J13" s="26"/>
      <c r="K13" s="27"/>
      <c r="L13" s="27"/>
      <c r="M13" s="27"/>
      <c r="N13" s="27"/>
      <c r="O13" s="27"/>
      <c r="P13" s="28"/>
    </row>
    <row r="14" spans="1:16" x14ac:dyDescent="0.25">
      <c r="A14" s="62"/>
      <c r="B14" s="19"/>
      <c r="C14" s="19"/>
      <c r="D14" s="19"/>
      <c r="E14" s="19"/>
      <c r="F14" s="19"/>
      <c r="G14" s="19"/>
      <c r="H14" s="62"/>
      <c r="I14" s="62"/>
    </row>
    <row r="15" spans="1:16" x14ac:dyDescent="0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33" t="s">
        <v>13</v>
      </c>
      <c r="K15" s="134"/>
      <c r="L15" s="134"/>
      <c r="M15" s="134"/>
      <c r="N15" s="134"/>
      <c r="O15" s="134"/>
      <c r="P15" s="135"/>
    </row>
    <row r="16" spans="1:16" x14ac:dyDescent="0.25">
      <c r="A16" s="18" t="s">
        <v>1</v>
      </c>
      <c r="B16" s="102" t="s">
        <v>14</v>
      </c>
      <c r="C16" s="102"/>
      <c r="D16" s="102"/>
      <c r="E16" s="102"/>
      <c r="F16" s="102"/>
      <c r="G16" s="102"/>
      <c r="H16" s="123">
        <f>A13</f>
        <v>0</v>
      </c>
      <c r="I16" s="123"/>
      <c r="P16" s="17"/>
    </row>
    <row r="17" spans="1:17" x14ac:dyDescent="0.25">
      <c r="A17" s="18" t="s">
        <v>3</v>
      </c>
      <c r="B17" s="102" t="s">
        <v>15</v>
      </c>
      <c r="C17" s="102"/>
      <c r="D17" s="102"/>
      <c r="E17" s="102"/>
      <c r="F17" s="102"/>
      <c r="G17" s="102"/>
      <c r="H17" s="123" t="s">
        <v>193</v>
      </c>
      <c r="I17" s="123"/>
      <c r="P17" s="17"/>
    </row>
    <row r="18" spans="1:17" x14ac:dyDescent="0.25">
      <c r="A18" s="18" t="s">
        <v>5</v>
      </c>
      <c r="B18" s="102" t="s">
        <v>16</v>
      </c>
      <c r="C18" s="102"/>
      <c r="D18" s="102"/>
      <c r="E18" s="102"/>
      <c r="F18" s="102"/>
      <c r="G18" s="102"/>
      <c r="H18" s="138">
        <v>1534</v>
      </c>
      <c r="I18" s="138"/>
      <c r="P18" s="17"/>
    </row>
    <row r="19" spans="1:17" x14ac:dyDescent="0.25">
      <c r="A19" s="18" t="s">
        <v>7</v>
      </c>
      <c r="B19" s="102" t="s">
        <v>17</v>
      </c>
      <c r="C19" s="102"/>
      <c r="D19" s="102"/>
      <c r="E19" s="102"/>
      <c r="F19" s="102"/>
      <c r="G19" s="102"/>
      <c r="H19" s="123"/>
      <c r="I19" s="123"/>
      <c r="P19" s="17"/>
    </row>
    <row r="20" spans="1:17" x14ac:dyDescent="0.25">
      <c r="A20" s="18" t="s">
        <v>27</v>
      </c>
      <c r="B20" s="102" t="s">
        <v>18</v>
      </c>
      <c r="C20" s="102"/>
      <c r="D20" s="102"/>
      <c r="E20" s="102"/>
      <c r="F20" s="102"/>
      <c r="G20" s="102"/>
      <c r="H20" s="137"/>
      <c r="I20" s="137"/>
      <c r="J20" s="26"/>
      <c r="K20" s="27"/>
      <c r="L20" s="27"/>
      <c r="M20" s="27"/>
      <c r="N20" s="27"/>
      <c r="O20" s="27"/>
      <c r="P20" s="28"/>
    </row>
    <row r="21" spans="1:17" x14ac:dyDescent="0.25">
      <c r="A21" s="99"/>
      <c r="B21" s="99"/>
      <c r="C21" s="99"/>
      <c r="D21" s="99"/>
      <c r="E21" s="99"/>
      <c r="F21" s="99"/>
      <c r="G21" s="99"/>
      <c r="H21" s="99"/>
      <c r="I21" s="99"/>
      <c r="P21" s="27"/>
    </row>
    <row r="22" spans="1:17" x14ac:dyDescent="0.25">
      <c r="A22" s="106" t="s">
        <v>19</v>
      </c>
      <c r="B22" s="106"/>
      <c r="C22" s="106"/>
      <c r="D22" s="106"/>
      <c r="E22" s="106"/>
      <c r="F22" s="106"/>
      <c r="G22" s="106"/>
      <c r="H22" s="106"/>
      <c r="I22" s="106"/>
      <c r="J22" s="106" t="s">
        <v>19</v>
      </c>
      <c r="K22" s="106"/>
      <c r="L22" s="106"/>
      <c r="M22" s="106"/>
      <c r="N22" s="106"/>
      <c r="O22" s="106"/>
      <c r="P22" s="106"/>
    </row>
    <row r="23" spans="1:17" ht="15.6" x14ac:dyDescent="0.25">
      <c r="A23" s="103" t="s">
        <v>20</v>
      </c>
      <c r="B23" s="104"/>
      <c r="C23" s="104"/>
      <c r="D23" s="104"/>
      <c r="E23" s="104"/>
      <c r="F23" s="104"/>
      <c r="G23" s="105"/>
      <c r="H23" s="57" t="s">
        <v>21</v>
      </c>
      <c r="I23" s="57" t="s">
        <v>22</v>
      </c>
      <c r="J23" s="20" t="s">
        <v>181</v>
      </c>
      <c r="P23" s="17"/>
    </row>
    <row r="24" spans="1:17" ht="15.6" x14ac:dyDescent="0.25">
      <c r="A24" s="3" t="s">
        <v>1</v>
      </c>
      <c r="B24" s="102" t="s">
        <v>23</v>
      </c>
      <c r="C24" s="102"/>
      <c r="D24" s="102"/>
      <c r="E24" s="102"/>
      <c r="F24" s="102"/>
      <c r="G24" s="102"/>
      <c r="H24" s="60"/>
      <c r="I24" s="21">
        <f>H18</f>
        <v>1534</v>
      </c>
      <c r="J24" s="22" t="s">
        <v>151</v>
      </c>
      <c r="P24" s="17"/>
    </row>
    <row r="25" spans="1:17" x14ac:dyDescent="0.25">
      <c r="A25" s="3" t="s">
        <v>3</v>
      </c>
      <c r="B25" s="102" t="s">
        <v>24</v>
      </c>
      <c r="C25" s="102"/>
      <c r="D25" s="102"/>
      <c r="E25" s="102"/>
      <c r="F25" s="102"/>
      <c r="G25" s="102"/>
      <c r="H25" s="23"/>
      <c r="I25" s="24">
        <v>0</v>
      </c>
      <c r="P25" s="17"/>
    </row>
    <row r="26" spans="1:17" x14ac:dyDescent="0.25">
      <c r="A26" s="3" t="s">
        <v>5</v>
      </c>
      <c r="B26" s="102" t="s">
        <v>25</v>
      </c>
      <c r="C26" s="102"/>
      <c r="D26" s="102"/>
      <c r="E26" s="102"/>
      <c r="F26" s="102"/>
      <c r="G26" s="102"/>
      <c r="H26" s="23">
        <v>0.2</v>
      </c>
      <c r="I26" s="24">
        <v>282.39999999999998</v>
      </c>
      <c r="P26" s="17"/>
    </row>
    <row r="27" spans="1:17" x14ac:dyDescent="0.25">
      <c r="A27" s="3" t="s">
        <v>7</v>
      </c>
      <c r="B27" s="102" t="s">
        <v>26</v>
      </c>
      <c r="C27" s="102"/>
      <c r="D27" s="102"/>
      <c r="E27" s="102"/>
      <c r="F27" s="102"/>
      <c r="G27" s="102"/>
      <c r="H27" s="23"/>
      <c r="I27" s="24">
        <v>0</v>
      </c>
      <c r="P27" s="17"/>
    </row>
    <row r="28" spans="1:17" ht="15" x14ac:dyDescent="0.25">
      <c r="A28" s="3" t="s">
        <v>27</v>
      </c>
      <c r="B28" s="102" t="s">
        <v>28</v>
      </c>
      <c r="C28" s="102"/>
      <c r="D28" s="102"/>
      <c r="E28" s="102"/>
      <c r="F28" s="102"/>
      <c r="G28" s="102"/>
      <c r="H28" s="23"/>
      <c r="I28" s="24">
        <v>0</v>
      </c>
      <c r="P28" s="17"/>
      <c r="Q28" s="22"/>
    </row>
    <row r="29" spans="1:17" ht="15" x14ac:dyDescent="0.25">
      <c r="A29" s="3" t="s">
        <v>29</v>
      </c>
      <c r="B29" s="102" t="s">
        <v>30</v>
      </c>
      <c r="C29" s="102"/>
      <c r="D29" s="102"/>
      <c r="E29" s="102"/>
      <c r="F29" s="102"/>
      <c r="G29" s="102"/>
      <c r="H29" s="23"/>
      <c r="I29" s="24">
        <v>0</v>
      </c>
      <c r="P29" s="17"/>
      <c r="Q29" s="22"/>
    </row>
    <row r="30" spans="1:17" x14ac:dyDescent="0.25">
      <c r="A30" s="3" t="s">
        <v>31</v>
      </c>
      <c r="B30" s="102" t="s">
        <v>188</v>
      </c>
      <c r="C30" s="102"/>
      <c r="D30" s="102"/>
      <c r="E30" s="102"/>
      <c r="F30" s="102"/>
      <c r="G30" s="102"/>
      <c r="H30" s="23"/>
      <c r="I30" s="24">
        <v>0</v>
      </c>
      <c r="P30" s="17"/>
    </row>
    <row r="31" spans="1:17" x14ac:dyDescent="0.25">
      <c r="A31" s="106" t="s">
        <v>33</v>
      </c>
      <c r="B31" s="106"/>
      <c r="C31" s="106"/>
      <c r="D31" s="106"/>
      <c r="E31" s="106"/>
      <c r="F31" s="106"/>
      <c r="G31" s="106"/>
      <c r="H31" s="106"/>
      <c r="I31" s="25">
        <f>SUM(I24:I30)</f>
        <v>1816.4</v>
      </c>
      <c r="J31" s="26"/>
      <c r="K31" s="27"/>
      <c r="L31" s="27"/>
      <c r="M31" s="27"/>
      <c r="N31" s="27"/>
      <c r="O31" s="27"/>
      <c r="P31" s="28"/>
    </row>
    <row r="32" spans="1:17" x14ac:dyDescent="0.25">
      <c r="A32" s="14"/>
      <c r="B32" s="14"/>
      <c r="C32" s="14"/>
      <c r="D32" s="14"/>
      <c r="E32" s="14"/>
      <c r="F32" s="14"/>
      <c r="G32" s="14"/>
      <c r="H32" s="14"/>
      <c r="I32" s="29"/>
      <c r="P32" s="27"/>
    </row>
    <row r="33" spans="1:23" x14ac:dyDescent="0.25">
      <c r="A33" s="136" t="s">
        <v>34</v>
      </c>
      <c r="B33" s="136"/>
      <c r="C33" s="136"/>
      <c r="D33" s="136"/>
      <c r="E33" s="136"/>
      <c r="F33" s="136"/>
      <c r="G33" s="136"/>
      <c r="H33" s="136"/>
      <c r="I33" s="136"/>
      <c r="J33" s="106" t="s">
        <v>35</v>
      </c>
      <c r="K33" s="106"/>
      <c r="L33" s="106"/>
      <c r="M33" s="106"/>
      <c r="N33" s="106"/>
      <c r="O33" s="106"/>
      <c r="P33" s="106"/>
      <c r="Q33" s="106" t="s">
        <v>35</v>
      </c>
      <c r="R33" s="106"/>
      <c r="S33" s="106"/>
      <c r="T33" s="106"/>
      <c r="U33" s="106"/>
      <c r="V33" s="106"/>
      <c r="W33" s="106"/>
    </row>
    <row r="34" spans="1:23" ht="15.6" x14ac:dyDescent="0.25">
      <c r="A34" s="106" t="s">
        <v>35</v>
      </c>
      <c r="B34" s="106"/>
      <c r="C34" s="106"/>
      <c r="D34" s="106"/>
      <c r="E34" s="106"/>
      <c r="F34" s="106"/>
      <c r="G34" s="106"/>
      <c r="H34" s="57" t="s">
        <v>21</v>
      </c>
      <c r="I34" s="57" t="s">
        <v>22</v>
      </c>
      <c r="J34" s="20" t="s">
        <v>145</v>
      </c>
      <c r="K34" s="30"/>
      <c r="L34" s="30"/>
      <c r="M34" s="30"/>
      <c r="N34" s="30"/>
      <c r="O34" s="30"/>
      <c r="P34" s="31"/>
      <c r="Q34" s="22" t="s">
        <v>175</v>
      </c>
      <c r="W34" s="17"/>
    </row>
    <row r="35" spans="1:23" ht="15" x14ac:dyDescent="0.25">
      <c r="A35" s="3" t="s">
        <v>1</v>
      </c>
      <c r="B35" s="102" t="s">
        <v>162</v>
      </c>
      <c r="C35" s="102"/>
      <c r="D35" s="102"/>
      <c r="E35" s="102"/>
      <c r="F35" s="102"/>
      <c r="G35" s="102"/>
      <c r="H35" s="68">
        <v>8.3299999999999999E-2</v>
      </c>
      <c r="I35" s="24">
        <f>$I$31*H35</f>
        <v>151.30611999999999</v>
      </c>
      <c r="J35" s="22" t="s">
        <v>146</v>
      </c>
      <c r="P35" s="17"/>
      <c r="Q35" s="22" t="s">
        <v>176</v>
      </c>
      <c r="W35" s="17"/>
    </row>
    <row r="36" spans="1:23" ht="15" x14ac:dyDescent="0.25">
      <c r="A36" s="3" t="s">
        <v>3</v>
      </c>
      <c r="B36" s="102" t="s">
        <v>185</v>
      </c>
      <c r="C36" s="102"/>
      <c r="D36" s="102"/>
      <c r="E36" s="102"/>
      <c r="F36" s="102"/>
      <c r="G36" s="102"/>
      <c r="H36" s="69">
        <v>0.11</v>
      </c>
      <c r="I36" s="24">
        <f t="shared" ref="I36:I37" si="0">$I$31*H36</f>
        <v>199.804</v>
      </c>
      <c r="J36" s="22" t="s">
        <v>147</v>
      </c>
      <c r="P36" s="17"/>
      <c r="Q36" s="47" t="s">
        <v>177</v>
      </c>
      <c r="W36" s="17"/>
    </row>
    <row r="37" spans="1:23" ht="15.6" x14ac:dyDescent="0.25">
      <c r="A37" s="3" t="s">
        <v>5</v>
      </c>
      <c r="B37" s="102"/>
      <c r="C37" s="102"/>
      <c r="D37" s="102"/>
      <c r="E37" s="102"/>
      <c r="F37" s="102"/>
      <c r="G37" s="102"/>
      <c r="H37" s="69">
        <v>0</v>
      </c>
      <c r="I37" s="24">
        <f t="shared" si="0"/>
        <v>0</v>
      </c>
      <c r="J37" s="22" t="s">
        <v>148</v>
      </c>
      <c r="P37" s="17"/>
      <c r="Q37" s="22" t="s">
        <v>178</v>
      </c>
      <c r="W37" s="17"/>
    </row>
    <row r="38" spans="1:23" ht="15" x14ac:dyDescent="0.25">
      <c r="A38" s="133" t="s">
        <v>117</v>
      </c>
      <c r="B38" s="134"/>
      <c r="C38" s="134"/>
      <c r="D38" s="134"/>
      <c r="E38" s="134"/>
      <c r="F38" s="134"/>
      <c r="G38" s="135"/>
      <c r="H38" s="48">
        <f>SUM(H35:H37)</f>
        <v>0.1933</v>
      </c>
      <c r="I38" s="49">
        <f>SUM(I35:I37)</f>
        <v>351.11011999999999</v>
      </c>
      <c r="J38" s="22" t="s">
        <v>149</v>
      </c>
      <c r="P38" s="17"/>
      <c r="Q38" s="22" t="s">
        <v>179</v>
      </c>
      <c r="W38" s="17"/>
    </row>
    <row r="39" spans="1:23" ht="15.6" x14ac:dyDescent="0.25">
      <c r="A39" s="3" t="s">
        <v>7</v>
      </c>
      <c r="B39" s="102" t="s">
        <v>118</v>
      </c>
      <c r="C39" s="102"/>
      <c r="D39" s="102"/>
      <c r="E39" s="102"/>
      <c r="F39" s="102"/>
      <c r="G39" s="102"/>
      <c r="H39" s="68">
        <f>H51*H38</f>
        <v>7.3067400000000005E-2</v>
      </c>
      <c r="I39" s="24">
        <f>$I$31*H39</f>
        <v>132.71962536000001</v>
      </c>
      <c r="J39" s="47" t="s">
        <v>174</v>
      </c>
      <c r="P39" s="17"/>
      <c r="Q39" s="22" t="s">
        <v>180</v>
      </c>
      <c r="W39" s="17"/>
    </row>
    <row r="40" spans="1:23" ht="15.6" x14ac:dyDescent="0.25">
      <c r="A40" s="106" t="s">
        <v>36</v>
      </c>
      <c r="B40" s="106"/>
      <c r="C40" s="106"/>
      <c r="D40" s="106"/>
      <c r="E40" s="106"/>
      <c r="F40" s="106"/>
      <c r="G40" s="106"/>
      <c r="H40" s="34">
        <f>H38+H39</f>
        <v>0.26636740000000003</v>
      </c>
      <c r="I40" s="35">
        <f>I38+I39</f>
        <v>483.82974536</v>
      </c>
      <c r="J40" s="36" t="s">
        <v>150</v>
      </c>
      <c r="K40" s="27"/>
      <c r="L40" s="27"/>
      <c r="M40" s="27"/>
      <c r="N40" s="27"/>
      <c r="O40" s="27"/>
      <c r="P40" s="28"/>
      <c r="Q40" s="56" t="s">
        <v>124</v>
      </c>
      <c r="R40" s="27"/>
      <c r="S40" s="27"/>
      <c r="T40" s="27"/>
      <c r="U40" s="27"/>
      <c r="V40" s="27"/>
      <c r="W40" s="28"/>
    </row>
    <row r="41" spans="1:23" ht="15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47"/>
      <c r="P41" s="59"/>
    </row>
    <row r="42" spans="1:23" x14ac:dyDescent="0.25">
      <c r="A42" s="106" t="s">
        <v>37</v>
      </c>
      <c r="B42" s="106"/>
      <c r="C42" s="106"/>
      <c r="D42" s="106"/>
      <c r="E42" s="106"/>
      <c r="F42" s="106"/>
      <c r="G42" s="106"/>
      <c r="H42" s="57" t="s">
        <v>21</v>
      </c>
      <c r="I42" s="57" t="s">
        <v>22</v>
      </c>
      <c r="J42" s="106" t="s">
        <v>37</v>
      </c>
      <c r="K42" s="106"/>
      <c r="L42" s="106"/>
      <c r="M42" s="106"/>
      <c r="N42" s="106"/>
      <c r="O42" s="106"/>
      <c r="P42" s="106"/>
    </row>
    <row r="43" spans="1:23" ht="15.6" x14ac:dyDescent="0.25">
      <c r="A43" s="3" t="s">
        <v>1</v>
      </c>
      <c r="B43" s="102" t="s">
        <v>38</v>
      </c>
      <c r="C43" s="102"/>
      <c r="D43" s="102"/>
      <c r="E43" s="102"/>
      <c r="F43" s="102"/>
      <c r="G43" s="102"/>
      <c r="H43" s="32">
        <v>0.2</v>
      </c>
      <c r="I43" s="24">
        <f t="shared" ref="I43:I50" si="1">H43*($I$31)</f>
        <v>363.28000000000003</v>
      </c>
      <c r="J43" s="20" t="s">
        <v>143</v>
      </c>
      <c r="K43" s="30"/>
      <c r="L43" s="30"/>
      <c r="M43" s="30"/>
      <c r="N43" s="30"/>
      <c r="O43" s="30"/>
      <c r="P43" s="31"/>
    </row>
    <row r="44" spans="1:23" ht="15" x14ac:dyDescent="0.25">
      <c r="A44" s="3" t="s">
        <v>3</v>
      </c>
      <c r="B44" s="102" t="s">
        <v>98</v>
      </c>
      <c r="C44" s="102"/>
      <c r="D44" s="102"/>
      <c r="E44" s="102"/>
      <c r="F44" s="102"/>
      <c r="G44" s="102"/>
      <c r="H44" s="32">
        <v>2.5000000000000001E-2</v>
      </c>
      <c r="I44" s="24">
        <f t="shared" si="1"/>
        <v>45.410000000000004</v>
      </c>
      <c r="J44" s="22" t="s">
        <v>142</v>
      </c>
      <c r="P44" s="17"/>
    </row>
    <row r="45" spans="1:23" ht="15.6" x14ac:dyDescent="0.25">
      <c r="A45" s="3" t="s">
        <v>5</v>
      </c>
      <c r="B45" s="102" t="s">
        <v>99</v>
      </c>
      <c r="C45" s="102"/>
      <c r="D45" s="102"/>
      <c r="E45" s="102"/>
      <c r="F45" s="102"/>
      <c r="G45" s="102"/>
      <c r="H45" s="32">
        <v>0.04</v>
      </c>
      <c r="I45" s="24">
        <f t="shared" si="1"/>
        <v>72.656000000000006</v>
      </c>
      <c r="J45" s="22" t="s">
        <v>169</v>
      </c>
      <c r="P45" s="17"/>
    </row>
    <row r="46" spans="1:23" ht="15" x14ac:dyDescent="0.25">
      <c r="A46" s="3" t="s">
        <v>7</v>
      </c>
      <c r="B46" s="102" t="s">
        <v>163</v>
      </c>
      <c r="C46" s="102"/>
      <c r="D46" s="102"/>
      <c r="E46" s="102"/>
      <c r="F46" s="102"/>
      <c r="G46" s="102"/>
      <c r="H46" s="32">
        <v>1.4999999999999999E-2</v>
      </c>
      <c r="I46" s="24">
        <f t="shared" si="1"/>
        <v>27.245999999999999</v>
      </c>
      <c r="J46" s="22" t="s">
        <v>144</v>
      </c>
      <c r="P46" s="17"/>
    </row>
    <row r="47" spans="1:23" ht="15" x14ac:dyDescent="0.25">
      <c r="A47" s="3" t="s">
        <v>27</v>
      </c>
      <c r="B47" s="102" t="s">
        <v>164</v>
      </c>
      <c r="C47" s="102"/>
      <c r="D47" s="102"/>
      <c r="E47" s="102"/>
      <c r="F47" s="102"/>
      <c r="G47" s="102"/>
      <c r="H47" s="32">
        <v>0.01</v>
      </c>
      <c r="I47" s="24">
        <f t="shared" si="1"/>
        <v>18.164000000000001</v>
      </c>
      <c r="J47" s="22" t="s">
        <v>170</v>
      </c>
      <c r="P47" s="17"/>
    </row>
    <row r="48" spans="1:23" ht="15.6" x14ac:dyDescent="0.25">
      <c r="A48" s="3" t="s">
        <v>29</v>
      </c>
      <c r="B48" s="102" t="s">
        <v>100</v>
      </c>
      <c r="C48" s="102"/>
      <c r="D48" s="102"/>
      <c r="E48" s="102"/>
      <c r="F48" s="102"/>
      <c r="G48" s="102"/>
      <c r="H48" s="32">
        <v>6.0000000000000001E-3</v>
      </c>
      <c r="I48" s="24">
        <f t="shared" si="1"/>
        <v>10.898400000000001</v>
      </c>
      <c r="J48" s="22" t="s">
        <v>124</v>
      </c>
      <c r="P48" s="17"/>
    </row>
    <row r="49" spans="1:16" ht="15" x14ac:dyDescent="0.25">
      <c r="A49" s="3" t="s">
        <v>31</v>
      </c>
      <c r="B49" s="102" t="s">
        <v>101</v>
      </c>
      <c r="C49" s="102"/>
      <c r="D49" s="102"/>
      <c r="E49" s="102"/>
      <c r="F49" s="102"/>
      <c r="G49" s="102"/>
      <c r="H49" s="32">
        <v>2E-3</v>
      </c>
      <c r="I49" s="24">
        <f t="shared" si="1"/>
        <v>3.6328000000000005</v>
      </c>
      <c r="J49" s="22"/>
      <c r="P49" s="17"/>
    </row>
    <row r="50" spans="1:16" ht="15" x14ac:dyDescent="0.25">
      <c r="A50" s="3" t="s">
        <v>39</v>
      </c>
      <c r="B50" s="102" t="s">
        <v>102</v>
      </c>
      <c r="C50" s="102"/>
      <c r="D50" s="102"/>
      <c r="E50" s="102"/>
      <c r="F50" s="102"/>
      <c r="G50" s="102"/>
      <c r="H50" s="32">
        <v>0.08</v>
      </c>
      <c r="I50" s="24">
        <f t="shared" si="1"/>
        <v>145.31200000000001</v>
      </c>
      <c r="J50" s="22"/>
      <c r="P50" s="17"/>
    </row>
    <row r="51" spans="1:16" x14ac:dyDescent="0.25">
      <c r="A51" s="106" t="s">
        <v>40</v>
      </c>
      <c r="B51" s="106"/>
      <c r="C51" s="106"/>
      <c r="D51" s="106"/>
      <c r="E51" s="106"/>
      <c r="F51" s="106"/>
      <c r="G51" s="106"/>
      <c r="H51" s="34">
        <f>SUM(H43:H50)</f>
        <v>0.37800000000000006</v>
      </c>
      <c r="I51" s="39">
        <f>SUM(I43:I50)</f>
        <v>686.59920000000011</v>
      </c>
      <c r="J51" s="26"/>
      <c r="K51" s="27"/>
      <c r="L51" s="27"/>
      <c r="M51" s="27"/>
      <c r="N51" s="27"/>
      <c r="O51" s="27"/>
      <c r="P51" s="28"/>
    </row>
    <row r="52" spans="1:16" x14ac:dyDescent="0.25">
      <c r="A52" s="117"/>
      <c r="B52" s="130"/>
      <c r="C52" s="130"/>
      <c r="D52" s="130"/>
      <c r="E52" s="130"/>
      <c r="F52" s="130"/>
      <c r="G52" s="130"/>
      <c r="H52" s="130"/>
      <c r="I52" s="130"/>
    </row>
    <row r="53" spans="1:16" x14ac:dyDescent="0.25">
      <c r="A53" s="107" t="s">
        <v>41</v>
      </c>
      <c r="B53" s="107"/>
      <c r="C53" s="107"/>
      <c r="D53" s="107"/>
      <c r="E53" s="107"/>
      <c r="F53" s="107"/>
      <c r="G53" s="107"/>
      <c r="H53" s="38" t="s">
        <v>112</v>
      </c>
      <c r="I53" s="58" t="s">
        <v>22</v>
      </c>
      <c r="J53" s="107" t="s">
        <v>41</v>
      </c>
      <c r="K53" s="107"/>
      <c r="L53" s="107"/>
      <c r="M53" s="107"/>
      <c r="N53" s="107"/>
      <c r="O53" s="107"/>
      <c r="P53" s="107"/>
    </row>
    <row r="54" spans="1:16" ht="15.6" x14ac:dyDescent="0.25">
      <c r="A54" s="3" t="s">
        <v>1</v>
      </c>
      <c r="B54" s="127" t="s">
        <v>192</v>
      </c>
      <c r="C54" s="128"/>
      <c r="D54" s="128"/>
      <c r="E54" s="128"/>
      <c r="F54" s="128"/>
      <c r="G54" s="129"/>
      <c r="H54" s="15">
        <v>36</v>
      </c>
      <c r="I54" s="4">
        <f>H54</f>
        <v>36</v>
      </c>
      <c r="J54" s="20" t="s">
        <v>139</v>
      </c>
      <c r="K54" s="30"/>
      <c r="L54" s="30"/>
      <c r="M54" s="30"/>
      <c r="N54" s="30"/>
      <c r="O54" s="30"/>
      <c r="P54" s="31"/>
    </row>
    <row r="55" spans="1:16" ht="15" x14ac:dyDescent="0.25">
      <c r="A55" s="3" t="s">
        <v>3</v>
      </c>
      <c r="B55" s="66" t="s">
        <v>165</v>
      </c>
      <c r="C55" s="59"/>
      <c r="D55" s="59"/>
      <c r="E55" s="59"/>
      <c r="F55" s="59"/>
      <c r="G55" s="67"/>
      <c r="H55" s="15">
        <v>22</v>
      </c>
      <c r="I55" s="4">
        <v>441.2</v>
      </c>
      <c r="J55" s="22" t="s">
        <v>138</v>
      </c>
      <c r="P55" s="17"/>
    </row>
    <row r="56" spans="1:16" ht="15.75" customHeight="1" x14ac:dyDescent="0.25">
      <c r="A56" s="3" t="s">
        <v>5</v>
      </c>
      <c r="B56" s="131" t="s">
        <v>187</v>
      </c>
      <c r="C56" s="131"/>
      <c r="D56" s="131"/>
      <c r="E56" s="131"/>
      <c r="F56" s="131"/>
      <c r="G56" s="131"/>
      <c r="H56" s="15">
        <v>75.5</v>
      </c>
      <c r="I56" s="4">
        <f>H56</f>
        <v>75.5</v>
      </c>
      <c r="J56" s="22" t="s">
        <v>140</v>
      </c>
      <c r="P56" s="17"/>
    </row>
    <row r="57" spans="1:16" ht="15" customHeight="1" x14ac:dyDescent="0.25">
      <c r="A57" s="3" t="s">
        <v>7</v>
      </c>
      <c r="B57" s="131" t="s">
        <v>183</v>
      </c>
      <c r="C57" s="131"/>
      <c r="D57" s="131"/>
      <c r="E57" s="131"/>
      <c r="F57" s="131"/>
      <c r="G57" s="131"/>
      <c r="H57" s="15">
        <v>25</v>
      </c>
      <c r="I57" s="4">
        <f>H57</f>
        <v>25</v>
      </c>
      <c r="J57" s="22" t="s">
        <v>141</v>
      </c>
      <c r="P57" s="17"/>
    </row>
    <row r="58" spans="1:16" x14ac:dyDescent="0.25">
      <c r="A58" s="3" t="s">
        <v>27</v>
      </c>
      <c r="B58" s="127" t="s">
        <v>182</v>
      </c>
      <c r="C58" s="128"/>
      <c r="D58" s="128"/>
      <c r="E58" s="128"/>
      <c r="F58" s="128"/>
      <c r="G58" s="129"/>
      <c r="H58" s="15">
        <v>25</v>
      </c>
      <c r="I58" s="4">
        <f>H58</f>
        <v>25</v>
      </c>
      <c r="J58" s="37"/>
      <c r="P58" s="17"/>
    </row>
    <row r="59" spans="1:16" x14ac:dyDescent="0.25">
      <c r="A59" s="107" t="s">
        <v>42</v>
      </c>
      <c r="B59" s="107"/>
      <c r="C59" s="107"/>
      <c r="D59" s="107"/>
      <c r="E59" s="107"/>
      <c r="F59" s="107"/>
      <c r="G59" s="107"/>
      <c r="H59" s="107"/>
      <c r="I59" s="39">
        <f>SUM(I54:I58)</f>
        <v>602.70000000000005</v>
      </c>
      <c r="J59" s="26"/>
      <c r="K59" s="27"/>
      <c r="L59" s="27"/>
      <c r="M59" s="27"/>
      <c r="N59" s="27"/>
      <c r="O59" s="27"/>
      <c r="P59" s="28"/>
    </row>
    <row r="60" spans="1:16" x14ac:dyDescent="0.25">
      <c r="A60" s="117"/>
      <c r="B60" s="130"/>
      <c r="C60" s="130"/>
      <c r="D60" s="130"/>
      <c r="E60" s="130"/>
      <c r="F60" s="130"/>
      <c r="G60" s="130"/>
      <c r="H60" s="130"/>
      <c r="I60" s="130"/>
    </row>
    <row r="61" spans="1:16" x14ac:dyDescent="0.25">
      <c r="A61" s="107" t="s">
        <v>43</v>
      </c>
      <c r="B61" s="107"/>
      <c r="C61" s="107"/>
      <c r="D61" s="107"/>
      <c r="E61" s="107"/>
      <c r="F61" s="107"/>
      <c r="G61" s="107"/>
      <c r="H61" s="107"/>
      <c r="I61" s="107"/>
      <c r="J61" s="107" t="s">
        <v>43</v>
      </c>
      <c r="K61" s="107"/>
      <c r="L61" s="107"/>
      <c r="M61" s="107"/>
      <c r="N61" s="107"/>
      <c r="O61" s="107"/>
      <c r="P61" s="107"/>
    </row>
    <row r="62" spans="1:16" ht="15.6" x14ac:dyDescent="0.25">
      <c r="A62" s="106" t="s">
        <v>44</v>
      </c>
      <c r="B62" s="106"/>
      <c r="C62" s="106"/>
      <c r="D62" s="106"/>
      <c r="E62" s="106"/>
      <c r="F62" s="106"/>
      <c r="G62" s="106"/>
      <c r="H62" s="106"/>
      <c r="I62" s="57" t="s">
        <v>22</v>
      </c>
      <c r="J62" s="22" t="s">
        <v>137</v>
      </c>
      <c r="K62" s="30"/>
      <c r="L62" s="30"/>
      <c r="M62" s="30"/>
      <c r="N62" s="30"/>
      <c r="O62" s="30"/>
      <c r="P62" s="31"/>
    </row>
    <row r="63" spans="1:16" x14ac:dyDescent="0.25">
      <c r="A63" s="3" t="s">
        <v>45</v>
      </c>
      <c r="B63" s="102" t="s">
        <v>46</v>
      </c>
      <c r="C63" s="102"/>
      <c r="D63" s="102"/>
      <c r="E63" s="102"/>
      <c r="F63" s="102"/>
      <c r="G63" s="102"/>
      <c r="H63" s="102"/>
      <c r="I63" s="21">
        <f>I40</f>
        <v>483.82974536</v>
      </c>
      <c r="J63" s="37"/>
      <c r="P63" s="17"/>
    </row>
    <row r="64" spans="1:16" x14ac:dyDescent="0.25">
      <c r="A64" s="3" t="s">
        <v>47</v>
      </c>
      <c r="B64" s="102" t="s">
        <v>48</v>
      </c>
      <c r="C64" s="102"/>
      <c r="D64" s="102"/>
      <c r="E64" s="102"/>
      <c r="F64" s="102"/>
      <c r="G64" s="102"/>
      <c r="H64" s="102"/>
      <c r="I64" s="21">
        <f>I51</f>
        <v>686.59920000000011</v>
      </c>
      <c r="J64" s="37"/>
      <c r="P64" s="17"/>
    </row>
    <row r="65" spans="1:18" x14ac:dyDescent="0.25">
      <c r="A65" s="3" t="s">
        <v>49</v>
      </c>
      <c r="B65" s="102" t="s">
        <v>50</v>
      </c>
      <c r="C65" s="102"/>
      <c r="D65" s="102"/>
      <c r="E65" s="102"/>
      <c r="F65" s="102"/>
      <c r="G65" s="102"/>
      <c r="H65" s="102"/>
      <c r="I65" s="21">
        <f>I59</f>
        <v>602.70000000000005</v>
      </c>
      <c r="J65" s="37"/>
      <c r="P65" s="17"/>
    </row>
    <row r="66" spans="1:18" x14ac:dyDescent="0.25">
      <c r="A66" s="107" t="s">
        <v>51</v>
      </c>
      <c r="B66" s="107"/>
      <c r="C66" s="107"/>
      <c r="D66" s="107"/>
      <c r="E66" s="107"/>
      <c r="F66" s="107"/>
      <c r="G66" s="107"/>
      <c r="H66" s="107"/>
      <c r="I66" s="39">
        <f>SUM(I63:I65)</f>
        <v>1773.1289453600002</v>
      </c>
      <c r="J66" s="26"/>
      <c r="K66" s="27"/>
      <c r="L66" s="27"/>
      <c r="M66" s="27"/>
      <c r="N66" s="27"/>
      <c r="O66" s="27"/>
      <c r="P66" s="28"/>
    </row>
    <row r="67" spans="1:18" x14ac:dyDescent="0.25">
      <c r="A67" s="117"/>
      <c r="B67" s="118"/>
      <c r="C67" s="118"/>
      <c r="D67" s="118"/>
      <c r="E67" s="118"/>
      <c r="F67" s="118"/>
      <c r="G67" s="118"/>
      <c r="H67" s="118"/>
      <c r="I67" s="118"/>
    </row>
    <row r="68" spans="1:18" x14ac:dyDescent="0.25">
      <c r="A68" s="107" t="s">
        <v>52</v>
      </c>
      <c r="B68" s="107"/>
      <c r="C68" s="107"/>
      <c r="D68" s="107"/>
      <c r="E68" s="107"/>
      <c r="F68" s="107"/>
      <c r="G68" s="107"/>
      <c r="H68" s="107"/>
      <c r="I68" s="107"/>
      <c r="J68" s="107" t="s">
        <v>52</v>
      </c>
      <c r="K68" s="107"/>
      <c r="L68" s="107"/>
      <c r="M68" s="107"/>
      <c r="N68" s="107"/>
      <c r="O68" s="107"/>
      <c r="P68" s="107"/>
    </row>
    <row r="69" spans="1:18" ht="15.6" x14ac:dyDescent="0.25">
      <c r="A69" s="103" t="s">
        <v>53</v>
      </c>
      <c r="B69" s="104"/>
      <c r="C69" s="104"/>
      <c r="D69" s="104"/>
      <c r="E69" s="104"/>
      <c r="F69" s="104"/>
      <c r="G69" s="105"/>
      <c r="H69" s="57" t="s">
        <v>21</v>
      </c>
      <c r="I69" s="57" t="s">
        <v>22</v>
      </c>
      <c r="J69" s="22" t="s">
        <v>161</v>
      </c>
      <c r="K69" s="30"/>
      <c r="L69" s="30"/>
      <c r="M69" s="30"/>
      <c r="N69" s="30"/>
      <c r="O69" s="30"/>
      <c r="P69" s="31"/>
    </row>
    <row r="70" spans="1:18" ht="15" x14ac:dyDescent="0.25">
      <c r="A70" s="3" t="s">
        <v>1</v>
      </c>
      <c r="B70" s="102" t="s">
        <v>54</v>
      </c>
      <c r="C70" s="102"/>
      <c r="D70" s="102"/>
      <c r="E70" s="102"/>
      <c r="F70" s="102"/>
      <c r="G70" s="102"/>
      <c r="H70" s="32">
        <v>4.1999999999999997E-3</v>
      </c>
      <c r="I70" s="24">
        <f>$I$31*H70</f>
        <v>7.6288799999999997</v>
      </c>
      <c r="J70" s="22" t="s">
        <v>125</v>
      </c>
      <c r="P70" s="17"/>
    </row>
    <row r="71" spans="1:18" ht="15.6" x14ac:dyDescent="0.25">
      <c r="A71" s="3" t="s">
        <v>3</v>
      </c>
      <c r="B71" s="102" t="s">
        <v>55</v>
      </c>
      <c r="C71" s="102"/>
      <c r="D71" s="102"/>
      <c r="E71" s="102"/>
      <c r="F71" s="102"/>
      <c r="G71" s="102"/>
      <c r="H71" s="32">
        <v>4.0000000000000001E-3</v>
      </c>
      <c r="I71" s="24">
        <f t="shared" ref="I71:I73" si="2">$I$31*H71</f>
        <v>7.2656000000000009</v>
      </c>
      <c r="J71" s="22" t="s">
        <v>127</v>
      </c>
      <c r="P71" s="17"/>
    </row>
    <row r="72" spans="1:18" ht="15" x14ac:dyDescent="0.25">
      <c r="A72" s="3" t="s">
        <v>5</v>
      </c>
      <c r="B72" s="102" t="s">
        <v>56</v>
      </c>
      <c r="C72" s="102"/>
      <c r="D72" s="102"/>
      <c r="E72" s="102"/>
      <c r="F72" s="102"/>
      <c r="G72" s="102"/>
      <c r="H72" s="32">
        <v>1.9400000000000001E-2</v>
      </c>
      <c r="I72" s="24">
        <f t="shared" si="2"/>
        <v>35.238160000000001</v>
      </c>
      <c r="J72" s="22" t="s">
        <v>126</v>
      </c>
      <c r="P72" s="17"/>
    </row>
    <row r="73" spans="1:18" ht="15.6" x14ac:dyDescent="0.25">
      <c r="A73" s="3" t="s">
        <v>7</v>
      </c>
      <c r="B73" s="102" t="s">
        <v>57</v>
      </c>
      <c r="C73" s="102"/>
      <c r="D73" s="102"/>
      <c r="E73" s="102"/>
      <c r="F73" s="102"/>
      <c r="G73" s="102"/>
      <c r="H73" s="32">
        <f>H51*H72</f>
        <v>7.3332000000000015E-3</v>
      </c>
      <c r="I73" s="24">
        <f t="shared" si="2"/>
        <v>13.320024480000004</v>
      </c>
      <c r="J73" s="22" t="s">
        <v>172</v>
      </c>
      <c r="P73" s="17"/>
    </row>
    <row r="74" spans="1:18" ht="15" x14ac:dyDescent="0.25">
      <c r="A74" s="3" t="s">
        <v>27</v>
      </c>
      <c r="B74" s="124" t="s">
        <v>160</v>
      </c>
      <c r="C74" s="124"/>
      <c r="D74" s="124"/>
      <c r="E74" s="124"/>
      <c r="F74" s="124"/>
      <c r="G74" s="124"/>
      <c r="H74" s="71">
        <v>0.04</v>
      </c>
      <c r="I74" s="24">
        <f>$I$31*H74</f>
        <v>72.656000000000006</v>
      </c>
      <c r="J74" s="22" t="s">
        <v>173</v>
      </c>
      <c r="P74" s="17"/>
    </row>
    <row r="75" spans="1:18" ht="15.6" x14ac:dyDescent="0.25">
      <c r="A75" s="107" t="s">
        <v>58</v>
      </c>
      <c r="B75" s="107"/>
      <c r="C75" s="107"/>
      <c r="D75" s="107"/>
      <c r="E75" s="107"/>
      <c r="F75" s="107"/>
      <c r="G75" s="107"/>
      <c r="H75" s="38">
        <f>SUM(H70:H74)</f>
        <v>7.4933200000000005E-2</v>
      </c>
      <c r="I75" s="39">
        <f>SUM(I70:I74)</f>
        <v>136.10866448000002</v>
      </c>
      <c r="J75" s="56" t="s">
        <v>124</v>
      </c>
      <c r="K75" s="27"/>
      <c r="L75" s="27"/>
      <c r="M75" s="27"/>
      <c r="N75" s="27"/>
      <c r="O75" s="27"/>
      <c r="P75" s="28"/>
    </row>
    <row r="76" spans="1:18" x14ac:dyDescent="0.25">
      <c r="A76" s="125"/>
      <c r="B76" s="126"/>
      <c r="C76" s="126"/>
      <c r="D76" s="126"/>
      <c r="E76" s="126"/>
      <c r="F76" s="126"/>
      <c r="G76" s="126"/>
      <c r="H76" s="126"/>
      <c r="I76" s="126"/>
    </row>
    <row r="77" spans="1:18" x14ac:dyDescent="0.25">
      <c r="A77" s="107" t="s">
        <v>59</v>
      </c>
      <c r="B77" s="107"/>
      <c r="C77" s="107"/>
      <c r="D77" s="107"/>
      <c r="E77" s="107"/>
      <c r="F77" s="107"/>
      <c r="G77" s="107"/>
      <c r="H77" s="107"/>
      <c r="I77" s="107"/>
      <c r="J77" s="107" t="s">
        <v>59</v>
      </c>
      <c r="K77" s="107"/>
      <c r="L77" s="107"/>
      <c r="M77" s="107"/>
      <c r="N77" s="107"/>
      <c r="O77" s="107"/>
      <c r="P77" s="107"/>
    </row>
    <row r="78" spans="1:18" ht="15" x14ac:dyDescent="0.25">
      <c r="A78" s="106" t="s">
        <v>103</v>
      </c>
      <c r="B78" s="106"/>
      <c r="C78" s="106"/>
      <c r="D78" s="106"/>
      <c r="E78" s="106"/>
      <c r="F78" s="106"/>
      <c r="G78" s="106"/>
      <c r="H78" s="57" t="s">
        <v>21</v>
      </c>
      <c r="I78" s="57" t="s">
        <v>22</v>
      </c>
      <c r="J78" s="22"/>
      <c r="K78" s="30"/>
      <c r="L78" s="30"/>
      <c r="M78" s="30"/>
      <c r="N78" s="30"/>
      <c r="O78" s="30"/>
      <c r="P78" s="31"/>
      <c r="R78" s="47"/>
    </row>
    <row r="79" spans="1:18" ht="15" x14ac:dyDescent="0.25">
      <c r="A79" s="3" t="s">
        <v>1</v>
      </c>
      <c r="B79" s="102" t="s">
        <v>104</v>
      </c>
      <c r="C79" s="102"/>
      <c r="D79" s="102"/>
      <c r="E79" s="102"/>
      <c r="F79" s="102"/>
      <c r="G79" s="102"/>
      <c r="H79" s="33">
        <v>8.3299999999999999E-2</v>
      </c>
      <c r="I79" s="24">
        <f>$I$31*H79</f>
        <v>151.30611999999999</v>
      </c>
      <c r="J79" s="22"/>
      <c r="P79" s="17"/>
      <c r="R79" s="47"/>
    </row>
    <row r="80" spans="1:18" ht="15" x14ac:dyDescent="0.25">
      <c r="A80" s="3" t="s">
        <v>3</v>
      </c>
      <c r="B80" s="102" t="s">
        <v>105</v>
      </c>
      <c r="C80" s="102"/>
      <c r="D80" s="102"/>
      <c r="E80" s="102"/>
      <c r="F80" s="102"/>
      <c r="G80" s="102"/>
      <c r="H80" s="33">
        <v>8.5000000000000006E-3</v>
      </c>
      <c r="I80" s="24">
        <f t="shared" ref="I80:I82" si="3">$I$31*H80</f>
        <v>15.439400000000003</v>
      </c>
      <c r="J80" s="22"/>
      <c r="P80" s="17"/>
      <c r="R80" s="47"/>
    </row>
    <row r="81" spans="1:18" ht="15" x14ac:dyDescent="0.25">
      <c r="A81" s="3" t="s">
        <v>5</v>
      </c>
      <c r="B81" s="102" t="s">
        <v>106</v>
      </c>
      <c r="C81" s="102"/>
      <c r="D81" s="102"/>
      <c r="E81" s="102"/>
      <c r="F81" s="102"/>
      <c r="G81" s="102"/>
      <c r="H81" s="33">
        <v>2.9999999999999997E-4</v>
      </c>
      <c r="I81" s="24">
        <f t="shared" si="3"/>
        <v>0.54491999999999996</v>
      </c>
      <c r="J81" s="22"/>
      <c r="P81" s="17"/>
      <c r="R81" s="47"/>
    </row>
    <row r="82" spans="1:18" ht="15" x14ac:dyDescent="0.25">
      <c r="A82" s="3" t="s">
        <v>7</v>
      </c>
      <c r="B82" s="102" t="s">
        <v>166</v>
      </c>
      <c r="C82" s="102"/>
      <c r="D82" s="102"/>
      <c r="E82" s="102"/>
      <c r="F82" s="102"/>
      <c r="G82" s="102"/>
      <c r="H82" s="33">
        <v>3.3E-3</v>
      </c>
      <c r="I82" s="24">
        <f t="shared" si="3"/>
        <v>5.9941200000000006</v>
      </c>
      <c r="J82" s="40"/>
      <c r="P82" s="17"/>
      <c r="R82" s="47"/>
    </row>
    <row r="83" spans="1:18" x14ac:dyDescent="0.25">
      <c r="A83" s="3" t="s">
        <v>27</v>
      </c>
      <c r="B83" s="102" t="s">
        <v>107</v>
      </c>
      <c r="C83" s="102"/>
      <c r="D83" s="102"/>
      <c r="E83" s="102"/>
      <c r="F83" s="102"/>
      <c r="G83" s="102"/>
      <c r="H83" s="33">
        <v>1.1000000000000001E-3</v>
      </c>
      <c r="I83" s="24">
        <f>$I$31*H83</f>
        <v>1.9980400000000003</v>
      </c>
      <c r="J83" s="37"/>
      <c r="K83" s="41"/>
      <c r="P83" s="17"/>
    </row>
    <row r="84" spans="1:18" ht="15" x14ac:dyDescent="0.25">
      <c r="A84" s="3" t="s">
        <v>29</v>
      </c>
      <c r="B84" s="111" t="s">
        <v>167</v>
      </c>
      <c r="C84" s="112"/>
      <c r="D84" s="112"/>
      <c r="E84" s="112"/>
      <c r="F84" s="112"/>
      <c r="G84" s="113"/>
      <c r="H84" s="33">
        <v>0</v>
      </c>
      <c r="I84" s="24">
        <f>$I$31*H84</f>
        <v>0</v>
      </c>
      <c r="J84" s="22"/>
      <c r="P84" s="17"/>
    </row>
    <row r="85" spans="1:18" x14ac:dyDescent="0.25">
      <c r="A85" s="107" t="s">
        <v>60</v>
      </c>
      <c r="B85" s="107"/>
      <c r="C85" s="107"/>
      <c r="D85" s="107"/>
      <c r="E85" s="107"/>
      <c r="F85" s="107"/>
      <c r="G85" s="107"/>
      <c r="H85" s="42">
        <f>ROUND(SUM(H79:H84),3)</f>
        <v>9.7000000000000003E-2</v>
      </c>
      <c r="I85" s="39">
        <f>ROUND(SUM(I79:I84),2)</f>
        <v>175.28</v>
      </c>
      <c r="J85" s="26"/>
      <c r="K85" s="27"/>
      <c r="L85" s="27"/>
      <c r="M85" s="27"/>
      <c r="N85" s="27"/>
      <c r="O85" s="27"/>
      <c r="P85" s="28"/>
    </row>
    <row r="86" spans="1:18" x14ac:dyDescent="0.25">
      <c r="A86" s="117"/>
      <c r="B86" s="118"/>
      <c r="C86" s="118"/>
      <c r="D86" s="118"/>
      <c r="E86" s="118"/>
      <c r="F86" s="118"/>
      <c r="G86" s="118"/>
      <c r="H86" s="118"/>
      <c r="I86" s="118"/>
    </row>
    <row r="87" spans="1:18" x14ac:dyDescent="0.25">
      <c r="A87" s="107" t="s">
        <v>109</v>
      </c>
      <c r="B87" s="107"/>
      <c r="C87" s="107"/>
      <c r="D87" s="107"/>
      <c r="E87" s="107"/>
      <c r="F87" s="107"/>
      <c r="G87" s="107"/>
      <c r="H87" s="58" t="s">
        <v>21</v>
      </c>
      <c r="I87" s="58" t="s">
        <v>22</v>
      </c>
      <c r="J87" s="107" t="s">
        <v>109</v>
      </c>
      <c r="K87" s="107"/>
      <c r="L87" s="107"/>
      <c r="M87" s="107"/>
      <c r="N87" s="107"/>
      <c r="O87" s="107"/>
      <c r="P87" s="107"/>
    </row>
    <row r="88" spans="1:18" ht="15.6" x14ac:dyDescent="0.25">
      <c r="A88" s="3" t="s">
        <v>1</v>
      </c>
      <c r="B88" s="102" t="s">
        <v>108</v>
      </c>
      <c r="C88" s="102"/>
      <c r="D88" s="102"/>
      <c r="E88" s="102"/>
      <c r="F88" s="102"/>
      <c r="G88" s="102"/>
      <c r="H88" s="32">
        <v>0</v>
      </c>
      <c r="I88" s="24">
        <f>$I$31*H88</f>
        <v>0</v>
      </c>
      <c r="J88" s="22" t="s">
        <v>128</v>
      </c>
      <c r="K88" s="30"/>
      <c r="L88" s="30"/>
      <c r="M88" s="30"/>
      <c r="N88" s="30"/>
      <c r="O88" s="30"/>
      <c r="P88" s="31"/>
    </row>
    <row r="89" spans="1:18" x14ac:dyDescent="0.25">
      <c r="A89" s="107" t="s">
        <v>61</v>
      </c>
      <c r="B89" s="107"/>
      <c r="C89" s="107"/>
      <c r="D89" s="107"/>
      <c r="E89" s="107"/>
      <c r="F89" s="107"/>
      <c r="G89" s="107"/>
      <c r="H89" s="38">
        <f>SUM(H88)</f>
        <v>0</v>
      </c>
      <c r="I89" s="39">
        <f>SUM(I88)</f>
        <v>0</v>
      </c>
      <c r="J89" s="26"/>
      <c r="K89" s="27"/>
      <c r="L89" s="27"/>
      <c r="M89" s="27"/>
      <c r="N89" s="27"/>
      <c r="O89" s="27"/>
      <c r="P89" s="28"/>
    </row>
    <row r="90" spans="1:18" x14ac:dyDescent="0.25">
      <c r="A90" s="117"/>
      <c r="B90" s="118"/>
      <c r="C90" s="118"/>
      <c r="D90" s="118"/>
      <c r="E90" s="118"/>
      <c r="F90" s="118"/>
      <c r="G90" s="118"/>
      <c r="H90" s="118"/>
      <c r="I90" s="118"/>
    </row>
    <row r="91" spans="1:18" x14ac:dyDescent="0.25">
      <c r="A91" s="107" t="s">
        <v>62</v>
      </c>
      <c r="B91" s="107"/>
      <c r="C91" s="107"/>
      <c r="D91" s="107"/>
      <c r="E91" s="107"/>
      <c r="F91" s="107"/>
      <c r="G91" s="107"/>
      <c r="H91" s="107"/>
      <c r="I91" s="107"/>
      <c r="J91" s="107" t="s">
        <v>62</v>
      </c>
      <c r="K91" s="107"/>
      <c r="L91" s="107"/>
      <c r="M91" s="107"/>
      <c r="N91" s="107"/>
      <c r="O91" s="107"/>
      <c r="P91" s="107"/>
    </row>
    <row r="92" spans="1:18" ht="15.6" x14ac:dyDescent="0.25">
      <c r="A92" s="106" t="s">
        <v>156</v>
      </c>
      <c r="B92" s="106"/>
      <c r="C92" s="106"/>
      <c r="D92" s="106"/>
      <c r="E92" s="106"/>
      <c r="F92" s="106"/>
      <c r="G92" s="106"/>
      <c r="H92" s="106"/>
      <c r="I92" s="57" t="s">
        <v>22</v>
      </c>
      <c r="J92" s="22" t="s">
        <v>129</v>
      </c>
      <c r="K92" s="30"/>
      <c r="L92" s="30"/>
      <c r="M92" s="30"/>
      <c r="N92" s="30"/>
      <c r="O92" s="30"/>
      <c r="P92" s="31"/>
    </row>
    <row r="93" spans="1:18" x14ac:dyDescent="0.25">
      <c r="A93" s="3" t="s">
        <v>63</v>
      </c>
      <c r="B93" s="123" t="s">
        <v>110</v>
      </c>
      <c r="C93" s="123"/>
      <c r="D93" s="123"/>
      <c r="E93" s="123"/>
      <c r="F93" s="123"/>
      <c r="G93" s="123"/>
      <c r="H93" s="123"/>
      <c r="I93" s="24">
        <f>I85</f>
        <v>175.28</v>
      </c>
      <c r="J93" s="37"/>
      <c r="P93" s="17"/>
    </row>
    <row r="94" spans="1:18" x14ac:dyDescent="0.25">
      <c r="A94" s="3" t="s">
        <v>64</v>
      </c>
      <c r="B94" s="123" t="s">
        <v>111</v>
      </c>
      <c r="C94" s="123"/>
      <c r="D94" s="123"/>
      <c r="E94" s="123"/>
      <c r="F94" s="123"/>
      <c r="G94" s="123"/>
      <c r="H94" s="123"/>
      <c r="I94" s="24">
        <f>I89</f>
        <v>0</v>
      </c>
      <c r="J94" s="37"/>
      <c r="P94" s="17"/>
    </row>
    <row r="95" spans="1:18" x14ac:dyDescent="0.25">
      <c r="A95" s="107" t="s">
        <v>65</v>
      </c>
      <c r="B95" s="107"/>
      <c r="C95" s="107"/>
      <c r="D95" s="107"/>
      <c r="E95" s="107"/>
      <c r="F95" s="107"/>
      <c r="G95" s="107"/>
      <c r="H95" s="107"/>
      <c r="I95" s="39">
        <f>SUM(I93:I94)</f>
        <v>175.28</v>
      </c>
      <c r="J95" s="26"/>
      <c r="K95" s="27"/>
      <c r="L95" s="27"/>
      <c r="M95" s="27"/>
      <c r="N95" s="27"/>
      <c r="O95" s="27"/>
      <c r="P95" s="28"/>
    </row>
    <row r="96" spans="1:18" x14ac:dyDescent="0.25">
      <c r="A96" s="117"/>
      <c r="B96" s="118"/>
      <c r="C96" s="118"/>
      <c r="D96" s="118"/>
      <c r="E96" s="118"/>
      <c r="F96" s="118"/>
      <c r="G96" s="118"/>
      <c r="H96" s="118"/>
      <c r="I96" s="118"/>
    </row>
    <row r="97" spans="1:16" x14ac:dyDescent="0.25">
      <c r="A97" s="107" t="s">
        <v>66</v>
      </c>
      <c r="B97" s="107"/>
      <c r="C97" s="107"/>
      <c r="D97" s="107"/>
      <c r="E97" s="107"/>
      <c r="F97" s="107"/>
      <c r="G97" s="107"/>
      <c r="H97" s="107"/>
      <c r="I97" s="107"/>
      <c r="J97" s="107" t="s">
        <v>66</v>
      </c>
      <c r="K97" s="107"/>
      <c r="L97" s="107"/>
      <c r="M97" s="107"/>
      <c r="N97" s="107"/>
      <c r="O97" s="107"/>
      <c r="P97" s="107"/>
    </row>
    <row r="98" spans="1:16" ht="15.6" x14ac:dyDescent="0.25">
      <c r="A98" s="122" t="s">
        <v>67</v>
      </c>
      <c r="B98" s="122"/>
      <c r="C98" s="122"/>
      <c r="D98" s="122"/>
      <c r="E98" s="122"/>
      <c r="F98" s="122"/>
      <c r="G98" s="122"/>
      <c r="H98" s="122"/>
      <c r="I98" s="57" t="s">
        <v>22</v>
      </c>
      <c r="J98" s="22" t="s">
        <v>130</v>
      </c>
      <c r="K98" s="30"/>
      <c r="L98" s="30"/>
      <c r="M98" s="30"/>
      <c r="N98" s="30"/>
      <c r="O98" s="30"/>
      <c r="P98" s="31"/>
    </row>
    <row r="99" spans="1:16" ht="15.6" x14ac:dyDescent="0.25">
      <c r="A99" s="3" t="s">
        <v>1</v>
      </c>
      <c r="B99" s="111" t="s">
        <v>168</v>
      </c>
      <c r="C99" s="112"/>
      <c r="D99" s="112"/>
      <c r="E99" s="112"/>
      <c r="F99" s="112"/>
      <c r="G99" s="112"/>
      <c r="H99" s="113"/>
      <c r="I99" s="43">
        <v>80</v>
      </c>
      <c r="J99" s="52" t="s">
        <v>131</v>
      </c>
      <c r="K99" s="53"/>
      <c r="L99" s="53"/>
      <c r="M99" s="53"/>
      <c r="P99" s="17"/>
    </row>
    <row r="100" spans="1:16" ht="15.6" x14ac:dyDescent="0.25">
      <c r="A100" s="3" t="s">
        <v>3</v>
      </c>
      <c r="B100" s="111" t="s">
        <v>115</v>
      </c>
      <c r="C100" s="112"/>
      <c r="D100" s="112"/>
      <c r="E100" s="112"/>
      <c r="F100" s="112"/>
      <c r="G100" s="112"/>
      <c r="H100" s="113"/>
      <c r="I100" s="43">
        <v>20</v>
      </c>
      <c r="J100" s="22" t="s">
        <v>171</v>
      </c>
      <c r="P100" s="17"/>
    </row>
    <row r="101" spans="1:16" x14ac:dyDescent="0.25">
      <c r="A101" s="44" t="s">
        <v>5</v>
      </c>
      <c r="B101" s="63" t="s">
        <v>32</v>
      </c>
      <c r="C101" s="64"/>
      <c r="D101" s="64"/>
      <c r="E101" s="64"/>
      <c r="F101" s="64"/>
      <c r="G101" s="64"/>
      <c r="H101" s="65"/>
      <c r="I101" s="24">
        <v>0</v>
      </c>
      <c r="J101" s="37"/>
      <c r="P101" s="17"/>
    </row>
    <row r="102" spans="1:16" x14ac:dyDescent="0.25">
      <c r="A102" s="44" t="s">
        <v>7</v>
      </c>
      <c r="B102" s="63" t="s">
        <v>32</v>
      </c>
      <c r="C102" s="64"/>
      <c r="D102" s="64"/>
      <c r="E102" s="64"/>
      <c r="F102" s="64"/>
      <c r="G102" s="64"/>
      <c r="H102" s="65"/>
      <c r="I102" s="24">
        <v>0</v>
      </c>
      <c r="J102" s="37"/>
      <c r="P102" s="17"/>
    </row>
    <row r="103" spans="1:16" x14ac:dyDescent="0.25">
      <c r="A103" s="44" t="s">
        <v>27</v>
      </c>
      <c r="B103" s="63" t="s">
        <v>32</v>
      </c>
      <c r="C103" s="64"/>
      <c r="D103" s="64"/>
      <c r="E103" s="64"/>
      <c r="F103" s="64"/>
      <c r="G103" s="64"/>
      <c r="H103" s="65"/>
      <c r="I103" s="24">
        <v>0</v>
      </c>
      <c r="J103" s="37"/>
      <c r="P103" s="17"/>
    </row>
    <row r="104" spans="1:16" x14ac:dyDescent="0.25">
      <c r="A104" s="114" t="s">
        <v>68</v>
      </c>
      <c r="B104" s="115"/>
      <c r="C104" s="115"/>
      <c r="D104" s="115"/>
      <c r="E104" s="115"/>
      <c r="F104" s="115"/>
      <c r="G104" s="115"/>
      <c r="H104" s="116"/>
      <c r="I104" s="39">
        <f>SUM(I99:I103)</f>
        <v>100</v>
      </c>
      <c r="J104" s="26"/>
      <c r="K104" s="27"/>
      <c r="L104" s="27"/>
      <c r="M104" s="27"/>
      <c r="N104" s="27"/>
      <c r="O104" s="27"/>
      <c r="P104" s="28"/>
    </row>
    <row r="105" spans="1:16" x14ac:dyDescent="0.25">
      <c r="A105" s="117"/>
      <c r="B105" s="118"/>
      <c r="C105" s="118"/>
      <c r="D105" s="118"/>
      <c r="E105" s="118"/>
      <c r="F105" s="118"/>
      <c r="G105" s="118"/>
      <c r="H105" s="118"/>
      <c r="I105" s="118"/>
    </row>
    <row r="106" spans="1:16" x14ac:dyDescent="0.25">
      <c r="A106" s="107" t="s">
        <v>69</v>
      </c>
      <c r="B106" s="107"/>
      <c r="C106" s="107"/>
      <c r="D106" s="107"/>
      <c r="E106" s="107"/>
      <c r="F106" s="107"/>
      <c r="G106" s="107"/>
      <c r="H106" s="107"/>
      <c r="I106" s="107"/>
      <c r="J106" s="107" t="s">
        <v>69</v>
      </c>
      <c r="K106" s="107"/>
      <c r="L106" s="107"/>
      <c r="M106" s="107"/>
      <c r="N106" s="107"/>
      <c r="O106" s="107"/>
      <c r="P106" s="107"/>
    </row>
    <row r="107" spans="1:16" ht="15.75" customHeight="1" x14ac:dyDescent="0.25">
      <c r="A107" s="106" t="s">
        <v>154</v>
      </c>
      <c r="B107" s="106"/>
      <c r="C107" s="106"/>
      <c r="D107" s="106"/>
      <c r="E107" s="106"/>
      <c r="F107" s="106"/>
      <c r="G107" s="106"/>
      <c r="H107" s="57" t="s">
        <v>21</v>
      </c>
      <c r="I107" s="119" t="s">
        <v>155</v>
      </c>
      <c r="J107" s="20" t="s">
        <v>132</v>
      </c>
      <c r="K107" s="30"/>
      <c r="L107" s="30"/>
      <c r="M107" s="30"/>
      <c r="N107" s="30"/>
      <c r="O107" s="30"/>
      <c r="P107" s="31"/>
    </row>
    <row r="108" spans="1:16" ht="15.6" x14ac:dyDescent="0.25">
      <c r="A108" s="3" t="s">
        <v>1</v>
      </c>
      <c r="B108" s="102" t="s">
        <v>70</v>
      </c>
      <c r="C108" s="102"/>
      <c r="D108" s="102"/>
      <c r="E108" s="102"/>
      <c r="F108" s="102"/>
      <c r="G108" s="102"/>
      <c r="H108" s="32">
        <v>0.1</v>
      </c>
      <c r="I108" s="120"/>
      <c r="J108" s="22" t="s">
        <v>133</v>
      </c>
      <c r="P108" s="17"/>
    </row>
    <row r="109" spans="1:16" ht="15" x14ac:dyDescent="0.25">
      <c r="A109" s="3" t="s">
        <v>3</v>
      </c>
      <c r="B109" s="102" t="s">
        <v>71</v>
      </c>
      <c r="C109" s="102"/>
      <c r="D109" s="102"/>
      <c r="E109" s="102"/>
      <c r="F109" s="102"/>
      <c r="G109" s="102"/>
      <c r="H109" s="32">
        <v>0.1</v>
      </c>
      <c r="I109" s="120"/>
      <c r="J109" s="22" t="s">
        <v>159</v>
      </c>
      <c r="P109" s="17"/>
    </row>
    <row r="110" spans="1:16" ht="15" x14ac:dyDescent="0.25">
      <c r="A110" s="103" t="s">
        <v>72</v>
      </c>
      <c r="B110" s="104"/>
      <c r="C110" s="104"/>
      <c r="D110" s="104"/>
      <c r="E110" s="104"/>
      <c r="F110" s="104"/>
      <c r="G110" s="105"/>
      <c r="H110" s="57" t="s">
        <v>21</v>
      </c>
      <c r="I110" s="120"/>
      <c r="J110" s="108" t="s">
        <v>121</v>
      </c>
      <c r="K110" s="109"/>
      <c r="L110" s="109"/>
      <c r="M110" s="109"/>
      <c r="N110" s="109"/>
      <c r="O110" s="109"/>
      <c r="P110" s="110"/>
    </row>
    <row r="111" spans="1:16" ht="15" x14ac:dyDescent="0.25">
      <c r="A111" s="3" t="s">
        <v>73</v>
      </c>
      <c r="B111" s="102" t="s">
        <v>74</v>
      </c>
      <c r="C111" s="102"/>
      <c r="D111" s="102"/>
      <c r="E111" s="102"/>
      <c r="F111" s="102"/>
      <c r="G111" s="102"/>
      <c r="H111" s="32">
        <v>6.4999999999999997E-3</v>
      </c>
      <c r="I111" s="120"/>
      <c r="J111" s="108" t="s">
        <v>122</v>
      </c>
      <c r="K111" s="109"/>
      <c r="L111" s="109"/>
      <c r="M111" s="109"/>
      <c r="N111" s="109"/>
      <c r="O111" s="109"/>
      <c r="P111" s="110"/>
    </row>
    <row r="112" spans="1:16" ht="15.6" x14ac:dyDescent="0.25">
      <c r="A112" s="3" t="s">
        <v>75</v>
      </c>
      <c r="B112" s="102" t="s">
        <v>76</v>
      </c>
      <c r="C112" s="102"/>
      <c r="D112" s="102"/>
      <c r="E112" s="102"/>
      <c r="F112" s="102"/>
      <c r="G112" s="102"/>
      <c r="H112" s="32">
        <v>0.03</v>
      </c>
      <c r="I112" s="120"/>
      <c r="J112" s="22" t="s">
        <v>134</v>
      </c>
      <c r="P112" s="17"/>
    </row>
    <row r="113" spans="1:16" x14ac:dyDescent="0.25">
      <c r="A113" s="3" t="s">
        <v>77</v>
      </c>
      <c r="B113" s="102" t="s">
        <v>78</v>
      </c>
      <c r="C113" s="102"/>
      <c r="D113" s="102"/>
      <c r="E113" s="102"/>
      <c r="F113" s="102"/>
      <c r="G113" s="102"/>
      <c r="H113" s="32">
        <v>0.03</v>
      </c>
      <c r="I113" s="120"/>
      <c r="J113" s="37"/>
      <c r="P113" s="17"/>
    </row>
    <row r="114" spans="1:16" x14ac:dyDescent="0.25">
      <c r="A114" s="3" t="s">
        <v>91</v>
      </c>
      <c r="B114" s="102" t="s">
        <v>184</v>
      </c>
      <c r="C114" s="102"/>
      <c r="D114" s="102"/>
      <c r="E114" s="102"/>
      <c r="F114" s="102"/>
      <c r="G114" s="102"/>
      <c r="H114" s="32">
        <v>0</v>
      </c>
      <c r="I114" s="121"/>
      <c r="J114" s="37"/>
      <c r="P114" s="17"/>
    </row>
    <row r="115" spans="1:16" x14ac:dyDescent="0.25">
      <c r="A115" s="107" t="s">
        <v>79</v>
      </c>
      <c r="B115" s="107"/>
      <c r="C115" s="107"/>
      <c r="D115" s="107"/>
      <c r="E115" s="107"/>
      <c r="F115" s="107"/>
      <c r="G115" s="107"/>
      <c r="H115" s="54">
        <f>((1+H108)/(1-(H111+H112+H113+H114)-H109))-1</f>
        <v>0.31973605278944217</v>
      </c>
      <c r="I115" s="39">
        <f>H115*I124</f>
        <v>1279.2383683263349</v>
      </c>
      <c r="J115" s="26"/>
      <c r="K115" s="27"/>
      <c r="L115" s="27"/>
      <c r="M115" s="27"/>
      <c r="N115" s="27"/>
      <c r="O115" s="27"/>
      <c r="P115" s="28"/>
    </row>
    <row r="116" spans="1:16" x14ac:dyDescent="0.25">
      <c r="A116" s="62"/>
      <c r="B116" s="62"/>
      <c r="C116" s="62"/>
      <c r="D116" s="62"/>
      <c r="E116" s="62"/>
      <c r="F116" s="62"/>
      <c r="G116" s="62"/>
      <c r="H116" s="62"/>
      <c r="I116" s="29"/>
    </row>
    <row r="117" spans="1:16" x14ac:dyDescent="0.25">
      <c r="A117" s="107" t="s">
        <v>80</v>
      </c>
      <c r="B117" s="107"/>
      <c r="C117" s="107"/>
      <c r="D117" s="107"/>
      <c r="E117" s="107"/>
      <c r="F117" s="107"/>
      <c r="G117" s="107"/>
      <c r="H117" s="107"/>
      <c r="I117" s="107"/>
      <c r="J117" s="107" t="s">
        <v>80</v>
      </c>
      <c r="K117" s="107"/>
      <c r="L117" s="107"/>
      <c r="M117" s="107"/>
      <c r="N117" s="107"/>
      <c r="O117" s="107"/>
      <c r="P117" s="107"/>
    </row>
    <row r="118" spans="1:16" ht="15.6" x14ac:dyDescent="0.25">
      <c r="A118" s="106" t="s">
        <v>81</v>
      </c>
      <c r="B118" s="106"/>
      <c r="C118" s="106"/>
      <c r="D118" s="106"/>
      <c r="E118" s="106"/>
      <c r="F118" s="106"/>
      <c r="G118" s="106"/>
      <c r="H118" s="106"/>
      <c r="I118" s="57" t="s">
        <v>22</v>
      </c>
      <c r="J118" s="22" t="s">
        <v>135</v>
      </c>
      <c r="K118" s="30"/>
      <c r="L118" s="30"/>
      <c r="M118" s="30"/>
      <c r="N118" s="30"/>
      <c r="O118" s="30"/>
      <c r="P118" s="31"/>
    </row>
    <row r="119" spans="1:16" ht="15.6" x14ac:dyDescent="0.25">
      <c r="A119" s="61" t="s">
        <v>1</v>
      </c>
      <c r="B119" s="102" t="str">
        <f>A22</f>
        <v>MÓDULO 1 - COMPOSIÇÃO DA REMUNERAÇÃO</v>
      </c>
      <c r="C119" s="102"/>
      <c r="D119" s="102"/>
      <c r="E119" s="102"/>
      <c r="F119" s="102"/>
      <c r="G119" s="102"/>
      <c r="H119" s="102"/>
      <c r="I119" s="21">
        <f>I31</f>
        <v>1816.4</v>
      </c>
      <c r="J119" s="22" t="s">
        <v>136</v>
      </c>
      <c r="P119" s="17"/>
    </row>
    <row r="120" spans="1:16" ht="15" x14ac:dyDescent="0.25">
      <c r="A120" s="61" t="s">
        <v>3</v>
      </c>
      <c r="B120" s="102" t="str">
        <f>A33</f>
        <v>MÓDULO 2 – ENCARGOS E BENEFÍCIOS ANUAIS, MENSAIS E DIÁRIOS</v>
      </c>
      <c r="C120" s="102"/>
      <c r="D120" s="102"/>
      <c r="E120" s="102"/>
      <c r="F120" s="102"/>
      <c r="G120" s="102"/>
      <c r="H120" s="102"/>
      <c r="I120" s="21">
        <f>I66</f>
        <v>1773.1289453600002</v>
      </c>
      <c r="J120" s="22" t="s">
        <v>123</v>
      </c>
      <c r="P120" s="17"/>
    </row>
    <row r="121" spans="1:16" x14ac:dyDescent="0.25">
      <c r="A121" s="61" t="s">
        <v>5</v>
      </c>
      <c r="B121" s="102" t="str">
        <f>A68</f>
        <v>MÓDULO 3 – PROVISÃO PARA RESCISÃO</v>
      </c>
      <c r="C121" s="102"/>
      <c r="D121" s="102"/>
      <c r="E121" s="102"/>
      <c r="F121" s="102"/>
      <c r="G121" s="102"/>
      <c r="H121" s="102"/>
      <c r="I121" s="21">
        <f>I75</f>
        <v>136.10866448000002</v>
      </c>
      <c r="J121" s="37"/>
      <c r="K121" s="45"/>
      <c r="P121" s="17"/>
    </row>
    <row r="122" spans="1:16" x14ac:dyDescent="0.25">
      <c r="A122" s="61" t="s">
        <v>7</v>
      </c>
      <c r="B122" s="102" t="str">
        <f>A77</f>
        <v>MÓDULO 4 – CUSTO DE REPOSIÇÃO DO PROFISSIONAL AUSENTE</v>
      </c>
      <c r="C122" s="102"/>
      <c r="D122" s="102"/>
      <c r="E122" s="102"/>
      <c r="F122" s="102"/>
      <c r="G122" s="102"/>
      <c r="H122" s="102"/>
      <c r="I122" s="21">
        <f>I95</f>
        <v>175.28</v>
      </c>
      <c r="J122" s="37"/>
      <c r="K122" s="45"/>
      <c r="P122" s="17"/>
    </row>
    <row r="123" spans="1:16" x14ac:dyDescent="0.25">
      <c r="A123" s="61" t="s">
        <v>27</v>
      </c>
      <c r="B123" s="102" t="str">
        <f>A97</f>
        <v>MÓDULO 5 – INSUMOS DIVERSOS</v>
      </c>
      <c r="C123" s="102"/>
      <c r="D123" s="102"/>
      <c r="E123" s="102"/>
      <c r="F123" s="102"/>
      <c r="G123" s="102"/>
      <c r="H123" s="102"/>
      <c r="I123" s="21">
        <f>I104</f>
        <v>100</v>
      </c>
      <c r="J123" s="37"/>
      <c r="P123" s="17"/>
    </row>
    <row r="124" spans="1:16" ht="15" x14ac:dyDescent="0.25">
      <c r="A124" s="103" t="s">
        <v>82</v>
      </c>
      <c r="B124" s="104"/>
      <c r="C124" s="104"/>
      <c r="D124" s="104"/>
      <c r="E124" s="104"/>
      <c r="F124" s="104"/>
      <c r="G124" s="104"/>
      <c r="H124" s="105"/>
      <c r="I124" s="39">
        <f>ROUND(SUM(I119:I123),2)</f>
        <v>4000.92</v>
      </c>
      <c r="J124" s="22"/>
      <c r="K124" s="41"/>
      <c r="P124" s="17"/>
    </row>
    <row r="125" spans="1:16" ht="15" x14ac:dyDescent="0.25">
      <c r="A125" s="61" t="s">
        <v>29</v>
      </c>
      <c r="B125" s="102" t="str">
        <f>A106</f>
        <v>MÓDULO 6 – CUSTOS INDIRETOS, TRIBUTOS E LUCRO</v>
      </c>
      <c r="C125" s="102"/>
      <c r="D125" s="102"/>
      <c r="E125" s="102"/>
      <c r="F125" s="102"/>
      <c r="G125" s="102"/>
      <c r="H125" s="102"/>
      <c r="I125" s="21">
        <f>I115</f>
        <v>1279.2383683263349</v>
      </c>
      <c r="J125" s="22"/>
      <c r="P125" s="17"/>
    </row>
    <row r="126" spans="1:16" ht="15" x14ac:dyDescent="0.25">
      <c r="A126" s="106" t="s">
        <v>120</v>
      </c>
      <c r="B126" s="106"/>
      <c r="C126" s="106"/>
      <c r="D126" s="106"/>
      <c r="E126" s="106"/>
      <c r="F126" s="106"/>
      <c r="G126" s="106"/>
      <c r="H126" s="106"/>
      <c r="I126" s="39">
        <f>ROUND(SUM(I124:I125),2)</f>
        <v>5280.16</v>
      </c>
      <c r="J126" s="36"/>
      <c r="K126" s="27"/>
      <c r="L126" s="27"/>
      <c r="M126" s="27"/>
      <c r="N126" s="27"/>
      <c r="O126" s="27"/>
      <c r="P126" s="28"/>
    </row>
    <row r="127" spans="1:16" ht="11.7" customHeight="1" x14ac:dyDescent="0.25">
      <c r="I127" s="41"/>
    </row>
    <row r="128" spans="1:16" ht="11.7" customHeight="1" x14ac:dyDescent="0.25">
      <c r="I128" s="41"/>
    </row>
    <row r="129" spans="1:9" x14ac:dyDescent="0.25">
      <c r="A129" s="62"/>
      <c r="B129" s="99"/>
      <c r="C129" s="99"/>
      <c r="D129" s="99"/>
      <c r="E129" s="99"/>
      <c r="F129" s="99"/>
      <c r="G129" s="99"/>
      <c r="H129" s="14"/>
      <c r="I129" s="14"/>
    </row>
    <row r="130" spans="1:9" ht="19.5" customHeight="1" x14ac:dyDescent="0.25">
      <c r="A130" s="100" t="s">
        <v>119</v>
      </c>
      <c r="B130" s="100"/>
      <c r="C130" s="100"/>
      <c r="D130" s="100"/>
      <c r="E130" s="100"/>
      <c r="F130" s="100"/>
      <c r="G130" s="100"/>
      <c r="H130" s="100"/>
      <c r="I130" s="51"/>
    </row>
    <row r="131" spans="1:9" ht="12.75" customHeight="1" x14ac:dyDescent="0.25">
      <c r="B131" s="46"/>
      <c r="C131" s="46"/>
      <c r="D131" s="46"/>
      <c r="E131" s="46"/>
      <c r="F131" s="46"/>
      <c r="G131" s="46"/>
      <c r="H131" s="46"/>
    </row>
    <row r="132" spans="1:9" ht="12.75" customHeight="1" x14ac:dyDescent="0.25">
      <c r="B132" s="46"/>
      <c r="C132" s="46"/>
      <c r="D132" s="46"/>
      <c r="E132" s="46"/>
      <c r="F132" s="46"/>
      <c r="G132" s="46"/>
      <c r="H132" s="46"/>
    </row>
    <row r="133" spans="1:9" ht="12.75" customHeight="1" x14ac:dyDescent="0.25">
      <c r="B133" s="46"/>
      <c r="C133" s="46"/>
      <c r="D133" s="46"/>
      <c r="E133" s="46"/>
      <c r="F133" s="46"/>
      <c r="G133" s="46"/>
      <c r="H133" s="46"/>
    </row>
    <row r="134" spans="1:9" ht="12.75" customHeight="1" x14ac:dyDescent="0.25">
      <c r="B134" s="46"/>
      <c r="C134" s="46"/>
      <c r="D134" s="46"/>
      <c r="E134" s="46"/>
      <c r="F134" s="46"/>
      <c r="G134" s="46"/>
      <c r="H134" s="46"/>
    </row>
    <row r="135" spans="1:9" ht="12.75" customHeight="1" x14ac:dyDescent="0.25">
      <c r="B135" s="46"/>
      <c r="C135" s="46"/>
      <c r="D135" s="46"/>
      <c r="E135" s="46"/>
      <c r="F135" s="46"/>
      <c r="G135" s="46"/>
      <c r="H135" s="46"/>
    </row>
    <row r="136" spans="1:9" ht="12.75" customHeight="1" x14ac:dyDescent="0.25">
      <c r="B136" s="46"/>
      <c r="C136" s="46"/>
      <c r="D136" s="46"/>
      <c r="E136" s="46"/>
      <c r="F136" s="46"/>
      <c r="G136" s="46"/>
      <c r="H136" s="46"/>
    </row>
    <row r="137" spans="1:9" ht="12.75" customHeight="1" x14ac:dyDescent="0.25">
      <c r="B137" s="46"/>
      <c r="C137" s="46"/>
      <c r="D137" s="46"/>
      <c r="E137" s="46"/>
      <c r="F137" s="46"/>
      <c r="G137" s="46"/>
      <c r="H137" s="46"/>
    </row>
    <row r="138" spans="1:9" ht="12.75" customHeight="1" x14ac:dyDescent="0.25">
      <c r="B138" s="46"/>
      <c r="C138" s="46"/>
      <c r="D138" s="46"/>
      <c r="E138" s="46"/>
      <c r="F138" s="46"/>
      <c r="G138" s="46"/>
      <c r="H138" s="46"/>
    </row>
    <row r="139" spans="1:9" ht="12.75" customHeight="1" x14ac:dyDescent="0.25">
      <c r="B139" s="46"/>
      <c r="C139" s="46"/>
      <c r="D139" s="46"/>
      <c r="E139" s="46"/>
      <c r="F139" s="46"/>
      <c r="G139" s="46"/>
      <c r="H139" s="46"/>
    </row>
    <row r="140" spans="1:9" ht="12.75" customHeight="1" x14ac:dyDescent="0.25">
      <c r="B140" s="46"/>
      <c r="C140" s="46"/>
      <c r="D140" s="46"/>
      <c r="E140" s="46"/>
      <c r="F140" s="46"/>
      <c r="G140" s="46"/>
      <c r="H140" s="46"/>
    </row>
    <row r="141" spans="1:9" ht="12.75" customHeight="1" x14ac:dyDescent="0.25">
      <c r="B141" s="46"/>
      <c r="C141" s="46"/>
      <c r="D141" s="46"/>
      <c r="E141" s="46"/>
      <c r="F141" s="46"/>
      <c r="G141" s="46"/>
      <c r="H141" s="46"/>
    </row>
    <row r="1048551" spans="16381:16383" x14ac:dyDescent="0.25">
      <c r="XFA1048551" s="50"/>
      <c r="XFB1048551" s="50" t="s">
        <v>158</v>
      </c>
      <c r="XFC1048551" s="50"/>
    </row>
    <row r="1048552" spans="16381:16383" x14ac:dyDescent="0.15">
      <c r="XFA1048552" s="101" t="s">
        <v>157</v>
      </c>
      <c r="XFB1048552" s="101"/>
      <c r="XFC1048552" s="101"/>
    </row>
    <row r="1048576" spans="16383:16383" x14ac:dyDescent="0.25">
      <c r="XFC1048576" s="55" t="s">
        <v>157</v>
      </c>
    </row>
  </sheetData>
  <mergeCells count="155">
    <mergeCell ref="B7:G7"/>
    <mergeCell ref="H7:I7"/>
    <mergeCell ref="J7:P7"/>
    <mergeCell ref="B8:G8"/>
    <mergeCell ref="H8:I8"/>
    <mergeCell ref="J8:P8"/>
    <mergeCell ref="A1:I3"/>
    <mergeCell ref="J1:P4"/>
    <mergeCell ref="A4:I4"/>
    <mergeCell ref="B5:G5"/>
    <mergeCell ref="H5:I5"/>
    <mergeCell ref="B6:G6"/>
    <mergeCell ref="H6:I6"/>
    <mergeCell ref="J6:P6"/>
    <mergeCell ref="A13:B13"/>
    <mergeCell ref="C13:D13"/>
    <mergeCell ref="E13:I13"/>
    <mergeCell ref="A15:I15"/>
    <mergeCell ref="J15:P15"/>
    <mergeCell ref="B16:G16"/>
    <mergeCell ref="H16:I16"/>
    <mergeCell ref="B9:G9"/>
    <mergeCell ref="H9:I9"/>
    <mergeCell ref="A11:I11"/>
    <mergeCell ref="J11:P11"/>
    <mergeCell ref="A12:B12"/>
    <mergeCell ref="C12:D12"/>
    <mergeCell ref="E12:I12"/>
    <mergeCell ref="B20:G20"/>
    <mergeCell ref="H20:I20"/>
    <mergeCell ref="A21:I21"/>
    <mergeCell ref="A22:I22"/>
    <mergeCell ref="J22:P22"/>
    <mergeCell ref="A23:G23"/>
    <mergeCell ref="B17:G17"/>
    <mergeCell ref="H17:I17"/>
    <mergeCell ref="B18:G18"/>
    <mergeCell ref="H18:I18"/>
    <mergeCell ref="B19:G19"/>
    <mergeCell ref="H19:I19"/>
    <mergeCell ref="B30:G30"/>
    <mergeCell ref="A31:H31"/>
    <mergeCell ref="A33:I33"/>
    <mergeCell ref="J33:P33"/>
    <mergeCell ref="Q33:W33"/>
    <mergeCell ref="A34:G34"/>
    <mergeCell ref="B24:G24"/>
    <mergeCell ref="B25:G25"/>
    <mergeCell ref="B26:G26"/>
    <mergeCell ref="B27:G27"/>
    <mergeCell ref="B28:G28"/>
    <mergeCell ref="B29:G29"/>
    <mergeCell ref="A41:I41"/>
    <mergeCell ref="A42:G42"/>
    <mergeCell ref="J42:P42"/>
    <mergeCell ref="B43:G43"/>
    <mergeCell ref="B44:G44"/>
    <mergeCell ref="B45:G45"/>
    <mergeCell ref="B35:G35"/>
    <mergeCell ref="B36:G36"/>
    <mergeCell ref="B37:G37"/>
    <mergeCell ref="A38:G38"/>
    <mergeCell ref="B39:G39"/>
    <mergeCell ref="A40:G40"/>
    <mergeCell ref="J61:P61"/>
    <mergeCell ref="A62:H62"/>
    <mergeCell ref="A52:I52"/>
    <mergeCell ref="A53:G53"/>
    <mergeCell ref="J53:P53"/>
    <mergeCell ref="B54:G54"/>
    <mergeCell ref="B56:G56"/>
    <mergeCell ref="B57:G57"/>
    <mergeCell ref="B46:G46"/>
    <mergeCell ref="B47:G47"/>
    <mergeCell ref="B48:G48"/>
    <mergeCell ref="B49:G49"/>
    <mergeCell ref="B50:G50"/>
    <mergeCell ref="A51:G51"/>
    <mergeCell ref="B63:H63"/>
    <mergeCell ref="B64:H64"/>
    <mergeCell ref="B65:H65"/>
    <mergeCell ref="A66:H66"/>
    <mergeCell ref="A67:I67"/>
    <mergeCell ref="A68:I68"/>
    <mergeCell ref="B58:G58"/>
    <mergeCell ref="A59:H59"/>
    <mergeCell ref="A60:I60"/>
    <mergeCell ref="A61:I61"/>
    <mergeCell ref="B74:G74"/>
    <mergeCell ref="A75:G75"/>
    <mergeCell ref="A76:I76"/>
    <mergeCell ref="A77:I77"/>
    <mergeCell ref="J77:P77"/>
    <mergeCell ref="A78:G78"/>
    <mergeCell ref="J68:P68"/>
    <mergeCell ref="A69:G69"/>
    <mergeCell ref="B70:G70"/>
    <mergeCell ref="B71:G71"/>
    <mergeCell ref="B72:G72"/>
    <mergeCell ref="B73:G73"/>
    <mergeCell ref="A85:G85"/>
    <mergeCell ref="A86:I86"/>
    <mergeCell ref="A87:G87"/>
    <mergeCell ref="J87:P87"/>
    <mergeCell ref="B88:G88"/>
    <mergeCell ref="A89:G89"/>
    <mergeCell ref="B79:G79"/>
    <mergeCell ref="B80:G80"/>
    <mergeCell ref="B81:G81"/>
    <mergeCell ref="B82:G82"/>
    <mergeCell ref="B83:G83"/>
    <mergeCell ref="B84:G84"/>
    <mergeCell ref="A95:H95"/>
    <mergeCell ref="A96:I96"/>
    <mergeCell ref="A97:I97"/>
    <mergeCell ref="J97:P97"/>
    <mergeCell ref="A98:H98"/>
    <mergeCell ref="B99:H99"/>
    <mergeCell ref="A90:I90"/>
    <mergeCell ref="A91:I91"/>
    <mergeCell ref="J91:P91"/>
    <mergeCell ref="A92:H92"/>
    <mergeCell ref="B93:H93"/>
    <mergeCell ref="B94:H94"/>
    <mergeCell ref="B100:H100"/>
    <mergeCell ref="A104:H104"/>
    <mergeCell ref="A105:I105"/>
    <mergeCell ref="A106:I106"/>
    <mergeCell ref="J106:P106"/>
    <mergeCell ref="A107:G107"/>
    <mergeCell ref="I107:I114"/>
    <mergeCell ref="B108:G108"/>
    <mergeCell ref="B109:G109"/>
    <mergeCell ref="A110:G110"/>
    <mergeCell ref="A115:G115"/>
    <mergeCell ref="A117:I117"/>
    <mergeCell ref="J117:P117"/>
    <mergeCell ref="A118:H118"/>
    <mergeCell ref="B119:H119"/>
    <mergeCell ref="B120:H120"/>
    <mergeCell ref="J110:P110"/>
    <mergeCell ref="B111:G111"/>
    <mergeCell ref="J111:P111"/>
    <mergeCell ref="B112:G112"/>
    <mergeCell ref="B113:G113"/>
    <mergeCell ref="B114:G114"/>
    <mergeCell ref="B129:G129"/>
    <mergeCell ref="A130:H130"/>
    <mergeCell ref="XFA1048552:XFC1048552"/>
    <mergeCell ref="B121:H121"/>
    <mergeCell ref="B122:H122"/>
    <mergeCell ref="B123:H123"/>
    <mergeCell ref="A124:H124"/>
    <mergeCell ref="B125:H125"/>
    <mergeCell ref="A126:H126"/>
  </mergeCells>
  <conditionalFormatting sqref="I126">
    <cfRule type="expression" dxfId="0" priority="1">
      <formula>$I$126&gt;$I$130</formula>
    </cfRule>
  </conditionalFormatting>
  <hyperlinks>
    <hyperlink ref="XFC1048576" r:id="rId1" xr:uid="{6D45128B-9E8C-456B-AC77-2F6091B725BB}"/>
  </hyperlinks>
  <printOptions horizontalCentered="1"/>
  <pageMargins left="0.25" right="0.25" top="0.75" bottom="0.75" header="0.3" footer="0.3"/>
  <pageSetup paperSize="9" scale="47" firstPageNumber="0" fitToHeight="0" orientation="landscape" r:id="rId2"/>
  <rowBreaks count="2" manualBreakCount="2">
    <brk id="59" max="23" man="1"/>
    <brk id="115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10DA2A-AB8C-44F1-AF87-44E1BC2999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QUADRO RESUMO</vt:lpstr>
      <vt:lpstr>1</vt:lpstr>
      <vt:lpstr>2</vt:lpstr>
      <vt:lpstr>'1'!Area_de_impressao</vt:lpstr>
      <vt:lpstr>'2'!Area_de_impressao</vt:lpstr>
      <vt:lpstr>'QUADRO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guerr</cp:lastModifiedBy>
  <cp:lastPrinted>2023-05-08T18:43:56Z</cp:lastPrinted>
  <dcterms:created xsi:type="dcterms:W3CDTF">2010-12-08T17:56:29Z</dcterms:created>
  <dcterms:modified xsi:type="dcterms:W3CDTF">2024-02-14T11:48:38Z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