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ane\Desktop\AFinanceiro Serv Adm e Cont\Serviços do Credenciamento\Industrias - Emerson\Módulo 1\Oficinas\"/>
    </mc:Choice>
  </mc:AlternateContent>
  <xr:revisionPtr revIDLastSave="0" documentId="13_ncr:1_{DA733421-58A4-4236-9C42-763FF7EF024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REÇO" sheetId="1" r:id="rId1"/>
    <sheet name="MATÉRIA-PRIMA" sheetId="2" r:id="rId2"/>
    <sheet name="BASE - ESCOLHA" sheetId="3" r:id="rId3"/>
  </sheets>
  <definedNames>
    <definedName name="ESCOLHA">'BASE - ESCOLHA'!$C$2:$C$4</definedName>
    <definedName name="MATÉRIA">'MATÉRIA-PRIMA'!$B$3:$B$1010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1" l="1"/>
  <c r="L10" i="1"/>
  <c r="L9" i="1"/>
  <c r="J11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N13" i="1"/>
  <c r="N12" i="1"/>
  <c r="N11" i="1"/>
  <c r="N14" i="1" s="1"/>
  <c r="J12" i="1"/>
  <c r="N10" i="1" s="1"/>
  <c r="I8" i="1"/>
  <c r="N9" i="1" s="1"/>
  <c r="I6" i="1"/>
  <c r="E6" i="1"/>
  <c r="E23" i="1" l="1"/>
  <c r="L16" i="1" s="1"/>
</calcChain>
</file>

<file path=xl/sharedStrings.xml><?xml version="1.0" encoding="utf-8"?>
<sst xmlns="http://schemas.openxmlformats.org/spreadsheetml/2006/main" count="53" uniqueCount="46">
  <si>
    <t>MATÉRIA PRIMA</t>
  </si>
  <si>
    <t>MATERIAL</t>
  </si>
  <si>
    <t>VALOR</t>
  </si>
  <si>
    <t>QUANTIDADE</t>
  </si>
  <si>
    <t>VALOR FINAL</t>
  </si>
  <si>
    <t>SALÁRIO - HORAS TRABALHADAS OU PEÇAS PRODUZIDAS</t>
  </si>
  <si>
    <t>CÁLCULO FINAL</t>
  </si>
  <si>
    <t>SALÁRIO BASE</t>
  </si>
  <si>
    <t>NÚMERO DE HORAS</t>
  </si>
  <si>
    <t>NÚMERO DE PEÇAS</t>
  </si>
  <si>
    <t>VALOR DA HORA</t>
  </si>
  <si>
    <t>VALOR DA PEÇA</t>
  </si>
  <si>
    <t>CUSTO EMBALAGEM</t>
  </si>
  <si>
    <t>CUSTO FRETE</t>
  </si>
  <si>
    <t>OUTROS CUSTOS</t>
  </si>
  <si>
    <t>SUA MARGEM DE LUCRO</t>
  </si>
  <si>
    <t>COMISSÃO</t>
  </si>
  <si>
    <t>CUSTOS FIXOS</t>
  </si>
  <si>
    <t>CUSTO FIXO BASEADO EM HORAS:</t>
  </si>
  <si>
    <t>CUSTO FIXO BASEADO EM PRODUÇÃO:</t>
  </si>
  <si>
    <t>MÉTODO USADO</t>
  </si>
  <si>
    <t>ESCOLHA</t>
  </si>
  <si>
    <t>IMPOSTO PAGO</t>
  </si>
  <si>
    <t>COMISSÕES TORAL (VENDEDOR, LOCAL, ETC)</t>
  </si>
  <si>
    <t>MARGEM LUCRO</t>
  </si>
  <si>
    <t>VALOR A SER COBRADO</t>
  </si>
  <si>
    <t>PRODUÇÃO POR HORA</t>
  </si>
  <si>
    <t>PRODUÇÃO POR PEÇA</t>
  </si>
  <si>
    <t>LISTA DE MATÉRIA PRIMA</t>
  </si>
  <si>
    <t>FERRO KG</t>
  </si>
  <si>
    <t>ARMAÇÃO</t>
  </si>
  <si>
    <t>SOLDA</t>
  </si>
  <si>
    <t>PLÁTICO</t>
  </si>
  <si>
    <t>EMBALAGEM</t>
  </si>
  <si>
    <t>VENTOINHA</t>
  </si>
  <si>
    <t>ROLDANAS</t>
  </si>
  <si>
    <t>CORDA</t>
  </si>
  <si>
    <t>ÓLEO</t>
  </si>
  <si>
    <t>TOTAL DOS CUSTOS DE MATÉRIA-PRIMA</t>
  </si>
  <si>
    <t>FIM DA SELEÇÃO</t>
  </si>
  <si>
    <t>CUSTOS DOS IMPOSTO</t>
  </si>
  <si>
    <t>SELECIONE ABAIXO</t>
  </si>
  <si>
    <t>OBRIGATÓRIO</t>
  </si>
  <si>
    <t>FÓRMULAS</t>
  </si>
  <si>
    <t>CUSTO MATÉRIA-PRIMA/PEÇA</t>
  </si>
  <si>
    <t>CÁLCULO DE PREÇOS (PRECIFICAÇÃO)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</si>
</sst>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&quot;R$&quot;* #,##0.00_-;\-&quot;R$&quot;* #,##0.00_-;_-&quot;R$&quot;* &quot;-&quot;??_-;_-@_-"/>
  </numFmts>
  <fonts count="14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Adobe Gothic Std B"/>
      <family val="2"/>
      <charset val="128"/>
    </font>
    <font>
      <b/>
      <sz val="12"/>
      <color theme="0"/>
      <name val="Calibri"/>
      <family val="2"/>
      <scheme val="minor"/>
    </font>
    <font>
      <b/>
      <sz val="14"/>
      <color theme="0"/>
      <name val="Adobe Song Std L"/>
      <family val="1"/>
      <charset val="128"/>
    </font>
    <font>
      <sz val="18"/>
      <color theme="0"/>
      <name val="Adobe Garamond Pro Bold"/>
      <family val="1"/>
    </font>
    <font>
      <sz val="12"/>
      <color theme="1"/>
      <name val="Calibri"/>
      <family val="2"/>
      <scheme val="minor"/>
    </font>
    <font>
      <sz val="28"/>
      <color theme="0"/>
      <name val="Adobe Garamond Pro Bold"/>
      <family val="1"/>
    </font>
    <font>
      <b/>
      <sz val="22"/>
      <color theme="0"/>
      <name val="Adobe Garamond Pro Bold"/>
      <family val="1"/>
    </font>
    <font>
      <sz val="9"/>
      <color theme="0" tint="-0.34998626667073579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49998474074526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5" borderId="4" xfId="0" applyFont="1" applyFill="1" applyBorder="1"/>
    <xf numFmtId="0" fontId="6" fillId="2" borderId="0" xfId="0" applyFont="1" applyFill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164" fontId="0" fillId="7" borderId="4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7" borderId="4" xfId="0" applyFill="1" applyBorder="1" applyAlignment="1">
      <alignment vertical="center"/>
    </xf>
    <xf numFmtId="164" fontId="2" fillId="3" borderId="4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vertical="center"/>
    </xf>
    <xf numFmtId="9" fontId="2" fillId="3" borderId="4" xfId="0" applyNumberFormat="1" applyFont="1" applyFill="1" applyBorder="1" applyAlignment="1">
      <alignment horizontal="center" vertical="center"/>
    </xf>
    <xf numFmtId="164" fontId="0" fillId="3" borderId="4" xfId="0" applyNumberFormat="1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9" fontId="0" fillId="7" borderId="9" xfId="0" applyNumberFormat="1" applyFill="1" applyBorder="1" applyAlignment="1">
      <alignment horizontal="center" vertical="center"/>
    </xf>
    <xf numFmtId="9" fontId="0" fillId="7" borderId="0" xfId="0" applyNumberFormat="1" applyFill="1" applyAlignment="1">
      <alignment horizontal="center" vertical="center"/>
    </xf>
    <xf numFmtId="164" fontId="10" fillId="6" borderId="0" xfId="0" applyNumberFormat="1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64" fontId="2" fillId="5" borderId="9" xfId="0" applyNumberFormat="1" applyFont="1" applyFill="1" applyBorder="1" applyAlignment="1">
      <alignment horizontal="center" vertical="center"/>
    </xf>
    <xf numFmtId="164" fontId="2" fillId="5" borderId="0" xfId="0" applyNumberFormat="1" applyFont="1" applyFill="1" applyAlignment="1">
      <alignment horizontal="center" vertical="center"/>
    </xf>
    <xf numFmtId="164" fontId="2" fillId="5" borderId="4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43" fontId="0" fillId="7" borderId="4" xfId="1" applyFont="1" applyFill="1" applyBorder="1" applyAlignment="1">
      <alignment horizontal="center" vertical="center"/>
    </xf>
    <xf numFmtId="9" fontId="13" fillId="3" borderId="0" xfId="0" applyNumberFormat="1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25"/>
  <sheetViews>
    <sheetView showGridLines="0" tabSelected="1" topLeftCell="A2" zoomScale="80" zoomScaleNormal="80" workbookViewId="0">
      <selection activeCell="H14" sqref="H14:J14"/>
    </sheetView>
  </sheetViews>
  <sheetFormatPr defaultColWidth="9.1796875" defaultRowHeight="14.5"/>
  <cols>
    <col min="1" max="1" width="0.7265625" style="1" customWidth="1"/>
    <col min="2" max="2" width="36.453125" style="1" customWidth="1"/>
    <col min="3" max="3" width="14.26953125" style="1" customWidth="1"/>
    <col min="4" max="4" width="12.54296875" style="1" customWidth="1"/>
    <col min="5" max="5" width="14.54296875" style="1" customWidth="1"/>
    <col min="6" max="6" width="2.26953125" style="1" customWidth="1"/>
    <col min="7" max="8" width="19.54296875" style="1" customWidth="1"/>
    <col min="9" max="9" width="3.81640625" style="1" customWidth="1"/>
    <col min="10" max="10" width="16.81640625" style="1" customWidth="1"/>
    <col min="11" max="11" width="1.26953125" style="1" customWidth="1"/>
    <col min="12" max="12" width="17.54296875" style="1" customWidth="1"/>
    <col min="13" max="13" width="25" style="1" customWidth="1"/>
    <col min="14" max="14" width="16.81640625" style="1" customWidth="1"/>
    <col min="15" max="16384" width="9.1796875" style="1"/>
  </cols>
  <sheetData>
    <row r="1" spans="2:19" ht="15" thickBot="1"/>
    <row r="2" spans="2:19" ht="36" thickBot="1">
      <c r="B2" s="32" t="s">
        <v>45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P2" s="22"/>
      <c r="Q2" s="44" t="s">
        <v>42</v>
      </c>
      <c r="R2" s="45"/>
      <c r="S2" s="45"/>
    </row>
    <row r="3" spans="2:19" ht="15" thickBot="1"/>
    <row r="4" spans="2:19" ht="16" thickBot="1">
      <c r="B4" s="40" t="s">
        <v>0</v>
      </c>
      <c r="C4" s="41"/>
      <c r="D4" s="41"/>
      <c r="E4" s="42"/>
      <c r="G4" s="33" t="s">
        <v>5</v>
      </c>
      <c r="H4" s="33"/>
      <c r="I4" s="33"/>
      <c r="J4" s="33"/>
      <c r="L4" s="38" t="s">
        <v>6</v>
      </c>
      <c r="M4" s="38"/>
      <c r="N4" s="15"/>
      <c r="P4" s="46"/>
      <c r="Q4" s="48" t="s">
        <v>43</v>
      </c>
      <c r="R4" s="49"/>
      <c r="S4" s="49"/>
    </row>
    <row r="5" spans="2:19" ht="15" thickBot="1">
      <c r="B5" s="2" t="s">
        <v>1</v>
      </c>
      <c r="C5" s="2" t="s">
        <v>2</v>
      </c>
      <c r="D5" s="2" t="s">
        <v>3</v>
      </c>
      <c r="E5" s="2" t="s">
        <v>4</v>
      </c>
      <c r="G5" s="3" t="s">
        <v>7</v>
      </c>
      <c r="H5" s="3" t="s">
        <v>8</v>
      </c>
      <c r="I5" s="4" t="s">
        <v>10</v>
      </c>
      <c r="J5" s="4"/>
      <c r="L5" s="27" t="s">
        <v>12</v>
      </c>
      <c r="M5" s="28"/>
      <c r="N5" s="14">
        <v>6</v>
      </c>
      <c r="P5" s="47"/>
      <c r="Q5" s="44"/>
      <c r="R5" s="45"/>
      <c r="S5" s="45"/>
    </row>
    <row r="6" spans="2:19" ht="15" thickBot="1">
      <c r="B6" s="6" t="s">
        <v>29</v>
      </c>
      <c r="C6" s="55">
        <v>10</v>
      </c>
      <c r="D6" s="6">
        <v>2</v>
      </c>
      <c r="E6" s="17">
        <f>C6*D6</f>
        <v>20</v>
      </c>
      <c r="G6" s="14">
        <v>3000</v>
      </c>
      <c r="H6" s="13">
        <v>200</v>
      </c>
      <c r="I6" s="35">
        <f>G6/H6</f>
        <v>15</v>
      </c>
      <c r="J6" s="36"/>
      <c r="L6" s="27" t="s">
        <v>13</v>
      </c>
      <c r="M6" s="28"/>
      <c r="N6" s="14">
        <v>1</v>
      </c>
    </row>
    <row r="7" spans="2:19">
      <c r="B7" s="6" t="s">
        <v>31</v>
      </c>
      <c r="C7" s="13">
        <v>3</v>
      </c>
      <c r="D7" s="6">
        <v>5</v>
      </c>
      <c r="E7" s="17">
        <f t="shared" ref="E7:E22" si="0">C7*D7</f>
        <v>15</v>
      </c>
      <c r="G7" s="3" t="s">
        <v>7</v>
      </c>
      <c r="H7" s="3" t="s">
        <v>9</v>
      </c>
      <c r="I7" s="27" t="s">
        <v>11</v>
      </c>
      <c r="J7" s="27"/>
      <c r="L7" s="27" t="s">
        <v>14</v>
      </c>
      <c r="M7" s="28"/>
      <c r="N7" s="14">
        <v>5</v>
      </c>
      <c r="P7" s="50"/>
      <c r="Q7" s="48" t="s">
        <v>43</v>
      </c>
      <c r="R7" s="49"/>
      <c r="S7" s="49"/>
    </row>
    <row r="8" spans="2:19" ht="15" thickBot="1">
      <c r="B8" s="6" t="s">
        <v>30</v>
      </c>
      <c r="C8" s="13">
        <v>15</v>
      </c>
      <c r="D8" s="6">
        <v>4</v>
      </c>
      <c r="E8" s="17">
        <f t="shared" si="0"/>
        <v>60</v>
      </c>
      <c r="G8" s="14">
        <v>1000</v>
      </c>
      <c r="H8" s="13">
        <v>6</v>
      </c>
      <c r="I8" s="37">
        <f>G8/H8</f>
        <v>166.66666666666666</v>
      </c>
      <c r="J8" s="37"/>
      <c r="L8" s="27" t="s">
        <v>44</v>
      </c>
      <c r="M8" s="28"/>
      <c r="N8" s="21">
        <f>E23/H8</f>
        <v>15.833333333333334</v>
      </c>
      <c r="P8" s="51"/>
      <c r="Q8" s="44"/>
      <c r="R8" s="45"/>
      <c r="S8" s="45"/>
    </row>
    <row r="9" spans="2:19">
      <c r="B9" s="6"/>
      <c r="C9" s="13"/>
      <c r="D9" s="6"/>
      <c r="E9" s="17">
        <f t="shared" si="0"/>
        <v>0</v>
      </c>
      <c r="L9" s="30" t="str">
        <f>IF(H14="ESCOLHA","ESCOLHA O METÓDO AO LADO",IF(H14="PRODUÇÃO POR PEÇA","ESTIMATIVA SALÁRIO POR PEÇA","ESTIMATIVA SALÁRIO POR HORA"))</f>
        <v>ESTIMATIVA SALÁRIO POR HORA</v>
      </c>
      <c r="M9" s="31"/>
      <c r="N9" s="17">
        <f>IF(L9="ESTIMATIVA SALÁRIO POR PEÇA", I8,IF(L9="ESTIMATIVA SALÁRIO POR HORA",I6,"-"))</f>
        <v>15</v>
      </c>
    </row>
    <row r="10" spans="2:19" ht="15.5">
      <c r="B10" s="6"/>
      <c r="C10" s="13"/>
      <c r="D10" s="6"/>
      <c r="E10" s="17">
        <f t="shared" si="0"/>
        <v>0</v>
      </c>
      <c r="G10" s="33" t="s">
        <v>17</v>
      </c>
      <c r="H10" s="33"/>
      <c r="I10" s="34"/>
      <c r="J10" s="16">
        <v>400</v>
      </c>
      <c r="L10" s="30" t="str">
        <f>IF(H14="ESCOLHA","ESCOLHA O METÓDO AO LADO",IF(H14="PRODUÇÃO POR PEÇA","CUSTOS FIXOS POR PEÇA","CUSTOS FIXOS POR HORA"))</f>
        <v>CUSTOS FIXOS POR HORA</v>
      </c>
      <c r="M10" s="31"/>
      <c r="N10" s="17">
        <f>IF(H14="PRODUÇÃO POR PEÇA",J12,IF( H14="PRODUÇÃO POR HORA",J11,"-"))</f>
        <v>2</v>
      </c>
    </row>
    <row r="11" spans="2:19">
      <c r="B11" s="6"/>
      <c r="C11" s="13"/>
      <c r="D11" s="6"/>
      <c r="E11" s="17">
        <f t="shared" si="0"/>
        <v>0</v>
      </c>
      <c r="G11" s="27" t="s">
        <v>18</v>
      </c>
      <c r="H11" s="27"/>
      <c r="I11" s="28"/>
      <c r="J11" s="19">
        <f>J10/H6</f>
        <v>2</v>
      </c>
      <c r="L11" s="27" t="s">
        <v>15</v>
      </c>
      <c r="M11" s="28"/>
      <c r="N11" s="20">
        <f>G23</f>
        <v>0.2</v>
      </c>
    </row>
    <row r="12" spans="2:19">
      <c r="B12" s="6"/>
      <c r="C12" s="13"/>
      <c r="D12" s="6"/>
      <c r="E12" s="17">
        <f t="shared" si="0"/>
        <v>0</v>
      </c>
      <c r="G12" s="27" t="s">
        <v>19</v>
      </c>
      <c r="H12" s="27"/>
      <c r="I12" s="28"/>
      <c r="J12" s="19">
        <f>J10/H8</f>
        <v>66.666666666666671</v>
      </c>
      <c r="L12" s="27" t="s">
        <v>40</v>
      </c>
      <c r="M12" s="28"/>
      <c r="N12" s="20">
        <f>G17</f>
        <v>0.15</v>
      </c>
    </row>
    <row r="13" spans="2:19">
      <c r="B13" s="6"/>
      <c r="C13" s="13"/>
      <c r="D13" s="6"/>
      <c r="E13" s="17">
        <f t="shared" si="0"/>
        <v>0</v>
      </c>
      <c r="H13" s="43" t="s">
        <v>41</v>
      </c>
      <c r="I13" s="43"/>
      <c r="J13" s="43"/>
      <c r="L13" s="27" t="s">
        <v>16</v>
      </c>
      <c r="M13" s="28"/>
      <c r="N13" s="20">
        <f>G20</f>
        <v>0.05</v>
      </c>
    </row>
    <row r="14" spans="2:19" ht="15.5">
      <c r="B14" s="6"/>
      <c r="C14" s="13"/>
      <c r="D14" s="6"/>
      <c r="E14" s="17">
        <f t="shared" si="0"/>
        <v>0</v>
      </c>
      <c r="G14" s="5" t="s">
        <v>20</v>
      </c>
      <c r="H14" s="29" t="s">
        <v>26</v>
      </c>
      <c r="I14" s="29"/>
      <c r="J14" s="29"/>
      <c r="L14" s="57"/>
      <c r="M14" s="57"/>
      <c r="N14" s="56">
        <f>SUM(N11:N13)</f>
        <v>0.39999999999999997</v>
      </c>
    </row>
    <row r="15" spans="2:19">
      <c r="B15" s="6"/>
      <c r="C15" s="13"/>
      <c r="D15" s="6"/>
      <c r="E15" s="17">
        <f t="shared" si="0"/>
        <v>0</v>
      </c>
      <c r="L15" s="26" t="s">
        <v>25</v>
      </c>
      <c r="M15" s="26"/>
      <c r="N15" s="26"/>
    </row>
    <row r="16" spans="2:19" ht="15.75" customHeight="1">
      <c r="B16" s="6"/>
      <c r="C16" s="13"/>
      <c r="D16" s="6"/>
      <c r="E16" s="17">
        <f t="shared" si="0"/>
        <v>0</v>
      </c>
      <c r="G16" s="33" t="s">
        <v>22</v>
      </c>
      <c r="H16" s="33"/>
      <c r="I16" s="33"/>
      <c r="J16" s="33"/>
      <c r="L16" s="25">
        <f>SUM(N5:N10)+(N14*SUM(N5:N10))</f>
        <v>62.766666666666666</v>
      </c>
      <c r="M16" s="25"/>
      <c r="N16" s="25"/>
    </row>
    <row r="17" spans="2:14" ht="15" customHeight="1">
      <c r="B17" s="6"/>
      <c r="C17" s="13"/>
      <c r="D17" s="6"/>
      <c r="E17" s="17">
        <f t="shared" si="0"/>
        <v>0</v>
      </c>
      <c r="G17" s="23">
        <v>0.15</v>
      </c>
      <c r="H17" s="24"/>
      <c r="I17" s="24"/>
      <c r="J17" s="24"/>
      <c r="L17" s="25"/>
      <c r="M17" s="25"/>
      <c r="N17" s="25"/>
    </row>
    <row r="18" spans="2:14" ht="15" customHeight="1">
      <c r="B18" s="6"/>
      <c r="C18" s="13"/>
      <c r="D18" s="6"/>
      <c r="E18" s="17">
        <f t="shared" si="0"/>
        <v>0</v>
      </c>
      <c r="L18" s="25"/>
      <c r="M18" s="25"/>
      <c r="N18" s="25"/>
    </row>
    <row r="19" spans="2:14" ht="15.75" customHeight="1">
      <c r="B19" s="6"/>
      <c r="C19" s="13"/>
      <c r="D19" s="6"/>
      <c r="E19" s="17">
        <f t="shared" si="0"/>
        <v>0</v>
      </c>
      <c r="G19" s="33" t="s">
        <v>23</v>
      </c>
      <c r="H19" s="33"/>
      <c r="I19" s="33"/>
      <c r="J19" s="33"/>
      <c r="L19" s="25"/>
      <c r="M19" s="25"/>
      <c r="N19" s="25"/>
    </row>
    <row r="20" spans="2:14" ht="15" customHeight="1">
      <c r="B20" s="6"/>
      <c r="C20" s="13"/>
      <c r="D20" s="6"/>
      <c r="E20" s="17">
        <f t="shared" si="0"/>
        <v>0</v>
      </c>
      <c r="G20" s="23">
        <v>0.05</v>
      </c>
      <c r="H20" s="24"/>
      <c r="I20" s="24"/>
      <c r="J20" s="24"/>
      <c r="L20" s="25"/>
      <c r="M20" s="25"/>
      <c r="N20" s="25"/>
    </row>
    <row r="21" spans="2:14" ht="15" customHeight="1">
      <c r="B21" s="6"/>
      <c r="C21" s="13"/>
      <c r="D21" s="6"/>
      <c r="E21" s="17">
        <f t="shared" si="0"/>
        <v>0</v>
      </c>
      <c r="L21" s="25"/>
      <c r="M21" s="25"/>
      <c r="N21" s="25"/>
    </row>
    <row r="22" spans="2:14" ht="15.75" customHeight="1">
      <c r="B22" s="6"/>
      <c r="C22" s="13"/>
      <c r="D22" s="6"/>
      <c r="E22" s="17">
        <f t="shared" si="0"/>
        <v>0</v>
      </c>
      <c r="G22" s="33" t="s">
        <v>24</v>
      </c>
      <c r="H22" s="33"/>
      <c r="I22" s="33"/>
      <c r="J22" s="33"/>
      <c r="L22" s="25"/>
      <c r="M22" s="25"/>
      <c r="N22" s="25"/>
    </row>
    <row r="23" spans="2:14" ht="15" customHeight="1">
      <c r="B23" s="52" t="s">
        <v>38</v>
      </c>
      <c r="C23" s="53"/>
      <c r="D23" s="54"/>
      <c r="E23" s="18">
        <f>SUM(E6:E22)</f>
        <v>95</v>
      </c>
      <c r="G23" s="23">
        <v>0.2</v>
      </c>
      <c r="H23" s="24"/>
      <c r="I23" s="24"/>
      <c r="J23" s="24"/>
      <c r="K23" s="1">
        <v>0</v>
      </c>
      <c r="L23" s="25"/>
      <c r="M23" s="25"/>
      <c r="N23" s="25"/>
    </row>
    <row r="25" spans="2:14"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</row>
  </sheetData>
  <mergeCells count="36">
    <mergeCell ref="B25:N25"/>
    <mergeCell ref="B4:E4"/>
    <mergeCell ref="H13:J13"/>
    <mergeCell ref="Q2:S2"/>
    <mergeCell ref="P4:P5"/>
    <mergeCell ref="Q4:S5"/>
    <mergeCell ref="P7:P8"/>
    <mergeCell ref="Q7:S8"/>
    <mergeCell ref="L12:M12"/>
    <mergeCell ref="B23:D23"/>
    <mergeCell ref="G16:J16"/>
    <mergeCell ref="G17:J17"/>
    <mergeCell ref="G19:J19"/>
    <mergeCell ref="G20:J20"/>
    <mergeCell ref="G22:J22"/>
    <mergeCell ref="L7:M7"/>
    <mergeCell ref="L8:M8"/>
    <mergeCell ref="L9:M9"/>
    <mergeCell ref="L10:M10"/>
    <mergeCell ref="L11:M11"/>
    <mergeCell ref="B2:N2"/>
    <mergeCell ref="G10:I10"/>
    <mergeCell ref="G4:J4"/>
    <mergeCell ref="I6:J6"/>
    <mergeCell ref="I7:J7"/>
    <mergeCell ref="I8:J8"/>
    <mergeCell ref="L4:M4"/>
    <mergeCell ref="L5:M5"/>
    <mergeCell ref="L6:M6"/>
    <mergeCell ref="G23:J23"/>
    <mergeCell ref="L16:N23"/>
    <mergeCell ref="L15:N15"/>
    <mergeCell ref="G11:I11"/>
    <mergeCell ref="G12:I12"/>
    <mergeCell ref="L13:M13"/>
    <mergeCell ref="H14:J14"/>
  </mergeCells>
  <dataValidations count="2">
    <dataValidation type="list" allowBlank="1" showInputMessage="1" showErrorMessage="1" sqref="H14" xr:uid="{00000000-0002-0000-0000-000000000000}">
      <formula1>ESCOLHA</formula1>
    </dataValidation>
    <dataValidation type="list" allowBlank="1" showInputMessage="1" showErrorMessage="1" sqref="B6:B22" xr:uid="{00000000-0002-0000-0000-000001000000}">
      <formula1>MATÉRIA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1011"/>
  <sheetViews>
    <sheetView showGridLines="0" workbookViewId="0">
      <selection activeCell="B8" sqref="B8"/>
    </sheetView>
  </sheetViews>
  <sheetFormatPr defaultRowHeight="15.5"/>
  <cols>
    <col min="2" max="2" width="56.81640625" style="9" customWidth="1"/>
  </cols>
  <sheetData>
    <row r="1" spans="2:2">
      <c r="B1" s="10"/>
    </row>
    <row r="2" spans="2:2" ht="23">
      <c r="B2" s="11" t="s">
        <v>28</v>
      </c>
    </row>
    <row r="3" spans="2:2">
      <c r="B3" s="9" t="s">
        <v>29</v>
      </c>
    </row>
    <row r="4" spans="2:2">
      <c r="B4" s="9" t="s">
        <v>30</v>
      </c>
    </row>
    <row r="5" spans="2:2">
      <c r="B5" s="9" t="s">
        <v>31</v>
      </c>
    </row>
    <row r="6" spans="2:2">
      <c r="B6" s="9" t="s">
        <v>32</v>
      </c>
    </row>
    <row r="7" spans="2:2">
      <c r="B7" s="9" t="s">
        <v>33</v>
      </c>
    </row>
    <row r="8" spans="2:2">
      <c r="B8" s="9" t="s">
        <v>34</v>
      </c>
    </row>
    <row r="9" spans="2:2">
      <c r="B9" s="9" t="s">
        <v>35</v>
      </c>
    </row>
    <row r="10" spans="2:2">
      <c r="B10" s="9" t="s">
        <v>36</v>
      </c>
    </row>
    <row r="11" spans="2:2">
      <c r="B11" s="9" t="s">
        <v>37</v>
      </c>
    </row>
    <row r="1011" spans="2:2">
      <c r="B1011" s="12" t="s">
        <v>39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C4"/>
  <sheetViews>
    <sheetView showGridLines="0" workbookViewId="0">
      <selection activeCell="C4" sqref="C4"/>
    </sheetView>
  </sheetViews>
  <sheetFormatPr defaultRowHeight="14.5"/>
  <cols>
    <col min="3" max="3" width="21.453125" customWidth="1"/>
  </cols>
  <sheetData>
    <row r="1" spans="3:3" ht="19.5">
      <c r="C1" s="8" t="s">
        <v>21</v>
      </c>
    </row>
    <row r="2" spans="3:3">
      <c r="C2" s="7" t="s">
        <v>21</v>
      </c>
    </row>
    <row r="3" spans="3:3">
      <c r="C3" s="7" t="s">
        <v>26</v>
      </c>
    </row>
    <row r="4" spans="3:3">
      <c r="C4" s="7" t="s">
        <v>27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PREÇO</vt:lpstr>
      <vt:lpstr>MATÉRIA-PRIMA</vt:lpstr>
      <vt:lpstr>BASE - ESCOLHA</vt:lpstr>
      <vt:lpstr>ESCOLHA</vt:lpstr>
      <vt:lpstr>MATÉRIA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VipMart.com.br</dc:creator>
  <cp:lastModifiedBy>AFinanceiro</cp:lastModifiedBy>
  <dcterms:created xsi:type="dcterms:W3CDTF">2018-08-26T21:12:17Z</dcterms:created>
  <dcterms:modified xsi:type="dcterms:W3CDTF">2025-11-07T01:20:06Z</dcterms:modified>
</cp:coreProperties>
</file>